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<sst xmlns="http://schemas.openxmlformats.org/spreadsheetml/2006/main" count="247" uniqueCount="126">
  <si>
    <t>Dział</t>
  </si>
  <si>
    <t>Roz</t>
  </si>
  <si>
    <t>dział</t>
  </si>
  <si>
    <t>§</t>
  </si>
  <si>
    <t>Wyszczególnienie</t>
  </si>
  <si>
    <t>Plan na 2002 r. wg uchwały</t>
  </si>
  <si>
    <t>Plan po zmianach</t>
  </si>
  <si>
    <t>% wyk</t>
  </si>
  <si>
    <t>ROLNICTWO I ŁOWIECTWO</t>
  </si>
  <si>
    <t>Prace geodezyjno-urządzeniowe na potrzeby rolnictwa</t>
  </si>
  <si>
    <t>Dotacje celowe otrzymane z budżetu państwa  na zadania bieżące z zakresu administracji rządowej</t>
  </si>
  <si>
    <t>Inspekcja Weterynaryjna</t>
  </si>
  <si>
    <t>Dotacje celowe otrzymane z budżetu państwa na inwestycje i zakupy inwestycyjne z zakresu administracji rządowej oraz inne zadania zlecone ustawami realizowane przez powiat</t>
  </si>
  <si>
    <t>LEŚNICTWO</t>
  </si>
  <si>
    <t>Nadzór nad gospodarką leśną</t>
  </si>
  <si>
    <t>Dotacje celowe otrzymane z budżetu państwa na realizację bieżących zadań własnych</t>
  </si>
  <si>
    <t>TRANSPORT  I  ŁĄCZNOŚĆ</t>
  </si>
  <si>
    <t>-</t>
  </si>
  <si>
    <t>Drogi publiczne powiatowe</t>
  </si>
  <si>
    <t>Pozostałe odsetki</t>
  </si>
  <si>
    <t>Dotacje otrzymane z funduszy celowych na realizację zadań bieżących jednostek sektora finansów publicznych</t>
  </si>
  <si>
    <t>Wpływy z tytułu pomocy finansowej udzielanej między jst na dofinansowanie własnych zadań bieżących</t>
  </si>
  <si>
    <t>GOSPODARKA MIESZKANIOWA</t>
  </si>
  <si>
    <t>Gospodarka gruntami i nieruchomościami</t>
  </si>
  <si>
    <t>Wpływy z opłat za zarząd, użytkowanie i użytkowanie wieczyste nieruchomości</t>
  </si>
  <si>
    <t>Wpływy z tytułu odpłatnego nabycia praw własności</t>
  </si>
  <si>
    <t>DZIAŁALNOŚĆ USŁUGOWA</t>
  </si>
  <si>
    <t>Prace geodezyjne i kartograficzne  /nie inwestycyjne/</t>
  </si>
  <si>
    <t>Opracowania geodezyjne i kartograficzne</t>
  </si>
  <si>
    <t>Nadzór budowlany</t>
  </si>
  <si>
    <t>Fundusz Gospodarki Zasobem Geodezyjnym i Kartograficznym</t>
  </si>
  <si>
    <t>ADMINISTRACJA PUBLICZNA</t>
  </si>
  <si>
    <t>Urzędy Wojewódzkie</t>
  </si>
  <si>
    <t>Starostwa powiatowe</t>
  </si>
  <si>
    <t>Wpływy  z różnych opłat</t>
  </si>
  <si>
    <t>Wpływy z usług</t>
  </si>
  <si>
    <t>Wpływy z różnych dochodów</t>
  </si>
  <si>
    <t>Komisje poborowe</t>
  </si>
  <si>
    <t>Komendy Powiatowe Policji</t>
  </si>
  <si>
    <t>Komendy powiatowe Państwowej Straży Pożarnej</t>
  </si>
  <si>
    <t>Udziały powiatów w  podatkach stanowiących dochód budżetu państwa</t>
  </si>
  <si>
    <t>Podatek dochodowy od osób fizycznych</t>
  </si>
  <si>
    <t>Wpływy z innych opłat stanowiących dochody jst  na podstawie ustaw</t>
  </si>
  <si>
    <t>Wpływy z opłaty komunikacyjnej</t>
  </si>
  <si>
    <t>RÓŻNE ROZLICZENIA</t>
  </si>
  <si>
    <t>Część oświatowa subwencji ogólnej dla jst.</t>
  </si>
  <si>
    <t>Subwencje ogólne z budżetu państwa</t>
  </si>
  <si>
    <t>Część wyrównawcza subwencji ogólnej dla powiatów</t>
  </si>
  <si>
    <t>Część  drogowa subwencji ogólnej dla  powiatów  i województw</t>
  </si>
  <si>
    <t>Różne rozliczenia finansowe</t>
  </si>
  <si>
    <t>OŚWIATA I WYCHOWANIE</t>
  </si>
  <si>
    <t>Szkoły podstawowe specjalne</t>
  </si>
  <si>
    <t>Licea ogólnokształcące</t>
  </si>
  <si>
    <t>Szkoły zawodowe</t>
  </si>
  <si>
    <t>Centra kształcenia ustawicznego i praktycznego</t>
  </si>
  <si>
    <t>Wpływy do budżetu części zysku gosp. pomocniczego</t>
  </si>
  <si>
    <t>Jednostki pomocnicze szkolnictwa  /Biblioteka Pedagogiczna/</t>
  </si>
  <si>
    <t>Placówki dokształcania i doskonalenia nauczycieli</t>
  </si>
  <si>
    <t>Dotacje celowe otrzymane z gminy na  zadania bieżące realizowane na podstawie  porozumień między jst.</t>
  </si>
  <si>
    <t>Pozostała działalność</t>
  </si>
  <si>
    <t>OCHRONA  ZDROWIA</t>
  </si>
  <si>
    <t>Składki na ubezpieczenia zdrowotne</t>
  </si>
  <si>
    <t>OPIEKA SPOŁECZNA</t>
  </si>
  <si>
    <t>Placówki opiekuńczo-wychowawcze</t>
  </si>
  <si>
    <t>Wpływy z różnych opłat</t>
  </si>
  <si>
    <t>Ośrodki wsparcia</t>
  </si>
  <si>
    <t>Rodziny zastępcze</t>
  </si>
  <si>
    <t>Zasiłki rodzinne i pielęgnacyjne</t>
  </si>
  <si>
    <t>Powiatowe centra pomocy rodzinie</t>
  </si>
  <si>
    <t>Zespoły ds. orzekania o stopniu niepełnosprawności</t>
  </si>
  <si>
    <t>Państwowy Fundusz Rehabilitacji Osób Niepełnosprawnych</t>
  </si>
  <si>
    <t>Wpływy z różnych dochodów /2% za obsługę/</t>
  </si>
  <si>
    <t>Powiatowe urzędy pracy</t>
  </si>
  <si>
    <t>Pomoc dla repatriantów</t>
  </si>
  <si>
    <t>EDUKACYJNA OPIEKA WYCHOWAWCZA</t>
  </si>
  <si>
    <t>Specjalne ośrodki szkolno-wychowawcze</t>
  </si>
  <si>
    <t>Pomoc materialna dla uczniów</t>
  </si>
  <si>
    <t>GOSPODARKA KOMUNALNA I OCHRONA ŚRODOWISKA</t>
  </si>
  <si>
    <t>Fundusz Ochrony Środowiska i Gospodarki Wodnej</t>
  </si>
  <si>
    <t>RAZEM DOCHODY</t>
  </si>
  <si>
    <t>O1005</t>
  </si>
  <si>
    <t>O1021</t>
  </si>
  <si>
    <t>O92</t>
  </si>
  <si>
    <t>O75</t>
  </si>
  <si>
    <t>O77</t>
  </si>
  <si>
    <t>OO1</t>
  </si>
  <si>
    <t>O42</t>
  </si>
  <si>
    <t>O97</t>
  </si>
  <si>
    <t>O10</t>
  </si>
  <si>
    <t>O1000</t>
  </si>
  <si>
    <t>Integracja i Unią Europejską</t>
  </si>
  <si>
    <t>Dochody z najmu i dzierżawy składników majątkowych  Skarbu Państwa  lub Jst.</t>
  </si>
  <si>
    <t>O20</t>
  </si>
  <si>
    <t>O2001</t>
  </si>
  <si>
    <t>O2002</t>
  </si>
  <si>
    <t>Gospodarka leśna</t>
  </si>
  <si>
    <t>O69</t>
  </si>
  <si>
    <t>O83</t>
  </si>
  <si>
    <t>BEZPIECZEŃSTWO PUBLICZNE I OCHRONA PRZECIWPOŻAR.</t>
  </si>
  <si>
    <t>Urzędy naczelnych organów władzy państwowej</t>
  </si>
  <si>
    <t>Wybory do rad powiatu</t>
  </si>
  <si>
    <t>Dochody od osób prawnych,od osób fizycznych i od innych jednostek nie posiadaj. Osobow. Prawnej</t>
  </si>
  <si>
    <t>O59</t>
  </si>
  <si>
    <t>Gimnazja specjalne</t>
  </si>
  <si>
    <t>Szkoły zawodowe specjalne</t>
  </si>
  <si>
    <t>Dotacje celowe otrzymane od samorządu województwa na zadania bieżące realizowane na podstawie porozumień między jst.</t>
  </si>
  <si>
    <t>Szpitale ogólne</t>
  </si>
  <si>
    <t>Przeciwdziałanie alkohol.</t>
  </si>
  <si>
    <t>Internaty i bursy</t>
  </si>
  <si>
    <t>Dotacje celowe otrzymane z gminy na zadania bieżące realizowane na podstawie porozumień jst.</t>
  </si>
  <si>
    <t xml:space="preserve">Wpływy z tyt pomocy finansowej udzielanej między jst.na dofinansowanie własnych zadań bieżących. </t>
  </si>
  <si>
    <t>Dotacje celowe otrzymane z gminy na zadania bieżące realizowane na podstawie porozumień między jst.</t>
  </si>
  <si>
    <t>O47</t>
  </si>
  <si>
    <t>Wykonan. dochodów</t>
  </si>
  <si>
    <t>O84</t>
  </si>
  <si>
    <t>Wpływy zróżnych opłat</t>
  </si>
  <si>
    <t>Wpływy ze sprzedaży wyrobów i składników majatkowych</t>
  </si>
  <si>
    <t>Dotacje otrzymane z funduszy celowych na finansowanie lub dofinansowanie kosztów realizacji inwestycji i zakupów inwestycyjnych jednostek sektora finansów publicznych</t>
  </si>
  <si>
    <t>Wpływy z opłat za koncesje i licencje</t>
  </si>
  <si>
    <t>Dotacje otrzymane z funduszy celowych</t>
  </si>
  <si>
    <t>Dotacje otrzymane z funduszy celowych na finansowanie lub dofin. kosztów realizacji inwestycji i zakupów inwest. j.s.f.p.</t>
  </si>
  <si>
    <t>Wpływy z tytułu pomocy finans.  udzielanej między jst na dofinans. własnych zadań bieżących</t>
  </si>
  <si>
    <t>Dotacje celowe otrzymane z budżetu państwa  na zadania bieżące z zakresu adm rządowej</t>
  </si>
  <si>
    <t>Poradnie psychologiczno-pedagogiczne</t>
  </si>
  <si>
    <t>Plan i wykonanie dochodów powiatu wołowskiego za rok 2002 według działów, rozdziałów i paragrafów</t>
  </si>
  <si>
    <t>TABELA nr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</si>
</sst>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2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10" fontId="1" fillId="0" borderId="4" xfId="17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41" fontId="3" fillId="0" borderId="4" xfId="0" applyNumberFormat="1" applyFont="1" applyBorder="1" applyAlignment="1">
      <alignment horizontal="right" vertical="top" wrapText="1"/>
    </xf>
    <xf numFmtId="41" fontId="2" fillId="0" borderId="4" xfId="0" applyNumberFormat="1" applyFont="1" applyBorder="1" applyAlignment="1">
      <alignment horizontal="right" vertical="top" wrapText="1"/>
    </xf>
    <xf numFmtId="41" fontId="1" fillId="0" borderId="4" xfId="0" applyNumberFormat="1" applyFont="1" applyBorder="1" applyAlignment="1">
      <alignment horizontal="right" vertical="top" wrapText="1"/>
    </xf>
    <xf numFmtId="41" fontId="4" fillId="0" borderId="4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0" fontId="5" fillId="0" borderId="4" xfId="17" applyNumberFormat="1" applyFont="1" applyBorder="1" applyAlignment="1">
      <alignment horizontal="right" vertical="top" wrapText="1"/>
    </xf>
    <xf numFmtId="41" fontId="6" fillId="0" borderId="4" xfId="0" applyNumberFormat="1" applyFont="1" applyBorder="1" applyAlignment="1">
      <alignment horizontal="right" vertical="top" wrapText="1"/>
    </xf>
    <xf numFmtId="41" fontId="5" fillId="0" borderId="4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1" fontId="5" fillId="0" borderId="6" xfId="0" applyNumberFormat="1" applyFont="1" applyBorder="1" applyAlignment="1">
      <alignment horizontal="right" vertical="top" wrapText="1"/>
    </xf>
    <xf numFmtId="10" fontId="1" fillId="0" borderId="8" xfId="17" applyNumberFormat="1" applyFont="1" applyBorder="1" applyAlignment="1">
      <alignment horizontal="right" vertical="top" wrapText="1"/>
    </xf>
    <xf numFmtId="41" fontId="0" fillId="0" borderId="0" xfId="0" applyNumberFormat="1" applyAlignment="1">
      <alignment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center"/>
    </xf>
    <xf numFmtId="41" fontId="10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right" vertical="top" wrapText="1"/>
    </xf>
    <xf numFmtId="10" fontId="1" fillId="0" borderId="2" xfId="17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1" fontId="4" fillId="0" borderId="10" xfId="0" applyNumberFormat="1" applyFont="1" applyBorder="1" applyAlignment="1">
      <alignment horizontal="right" vertical="top" wrapText="1"/>
    </xf>
    <xf numFmtId="10" fontId="1" fillId="0" borderId="10" xfId="17" applyNumberFormat="1" applyFont="1" applyBorder="1" applyAlignment="1">
      <alignment horizontal="right" vertical="top" wrapText="1"/>
    </xf>
    <xf numFmtId="41" fontId="8" fillId="0" borderId="2" xfId="0" applyNumberFormat="1" applyFont="1" applyBorder="1" applyAlignment="1">
      <alignment/>
    </xf>
    <xf numFmtId="41" fontId="7" fillId="0" borderId="1" xfId="0" applyNumberFormat="1" applyFont="1" applyBorder="1" applyAlignment="1">
      <alignment horizontal="right"/>
    </xf>
    <xf numFmtId="41" fontId="1" fillId="0" borderId="8" xfId="0" applyNumberFormat="1" applyFont="1" applyBorder="1" applyAlignment="1">
      <alignment horizontal="right" vertical="top" wrapText="1"/>
    </xf>
    <xf numFmtId="41" fontId="8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41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1" fontId="9" fillId="0" borderId="11" xfId="0" applyNumberFormat="1" applyFont="1" applyBorder="1" applyAlignment="1">
      <alignment/>
    </xf>
    <xf numFmtId="0" fontId="1" fillId="0" borderId="12" xfId="0" applyFont="1" applyBorder="1" applyAlignment="1">
      <alignment vertical="top" wrapText="1"/>
    </xf>
    <xf numFmtId="41" fontId="4" fillId="0" borderId="12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41" fontId="6" fillId="0" borderId="10" xfId="0" applyNumberFormat="1" applyFont="1" applyBorder="1" applyAlignment="1">
      <alignment horizontal="right" vertical="top" wrapText="1"/>
    </xf>
    <xf numFmtId="41" fontId="6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41" fontId="6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0" fontId="1" fillId="0" borderId="12" xfId="17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41" fontId="6" fillId="0" borderId="12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1" fontId="4" fillId="0" borderId="13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4" xfId="0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1" fillId="0" borderId="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0" fontId="1" fillId="0" borderId="7" xfId="17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41" fontId="4" fillId="0" borderId="8" xfId="0" applyNumberFormat="1" applyFont="1" applyBorder="1" applyAlignment="1">
      <alignment horizontal="right" vertical="top" wrapText="1"/>
    </xf>
    <xf numFmtId="10" fontId="5" fillId="0" borderId="8" xfId="17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1" fillId="0" borderId="0" xfId="0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0" fontId="1" fillId="0" borderId="3" xfId="17" applyNumberFormat="1" applyFont="1" applyBorder="1" applyAlignment="1">
      <alignment horizontal="right" vertical="top" wrapText="1"/>
    </xf>
    <xf numFmtId="10" fontId="1" fillId="0" borderId="7" xfId="17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10" fontId="1" fillId="0" borderId="1" xfId="17" applyNumberFormat="1" applyFont="1" applyBorder="1" applyAlignment="1">
      <alignment horizontal="right" vertical="top" wrapText="1"/>
    </xf>
    <xf numFmtId="10" fontId="1" fillId="0" borderId="5" xfId="17" applyNumberFormat="1" applyFont="1" applyBorder="1" applyAlignment="1">
      <alignment horizontal="right" vertical="top" wrapText="1"/>
    </xf>
    <xf numFmtId="10" fontId="1" fillId="0" borderId="2" xfId="17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1" fontId="4" fillId="0" borderId="1" xfId="0" applyNumberFormat="1" applyFont="1" applyBorder="1" applyAlignment="1">
      <alignment horizontal="right" vertical="top" wrapText="1"/>
    </xf>
    <xf numFmtId="41" fontId="4" fillId="0" borderId="5" xfId="0" applyNumberFormat="1" applyFont="1" applyBorder="1" applyAlignment="1">
      <alignment horizontal="right" vertical="top" wrapText="1"/>
    </xf>
    <xf numFmtId="41" fontId="4" fillId="0" borderId="2" xfId="0" applyNumberFormat="1" applyFont="1" applyBorder="1" applyAlignment="1">
      <alignment horizontal="right" vertical="top" wrapText="1"/>
    </xf>
    <xf numFmtId="41" fontId="1" fillId="0" borderId="1" xfId="0" applyNumberFormat="1" applyFont="1" applyBorder="1" applyAlignment="1">
      <alignment horizontal="right" vertical="top" wrapText="1"/>
    </xf>
    <xf numFmtId="41" fontId="1" fillId="0" borderId="5" xfId="0" applyNumberFormat="1" applyFont="1" applyBorder="1" applyAlignment="1">
      <alignment horizontal="right" vertical="top" wrapText="1"/>
    </xf>
    <xf numFmtId="41" fontId="1" fillId="0" borderId="2" xfId="0" applyNumberFormat="1" applyFont="1" applyBorder="1" applyAlignment="1">
      <alignment horizontal="right" vertical="top" wrapText="1"/>
    </xf>
    <xf numFmtId="41" fontId="1" fillId="0" borderId="1" xfId="0" applyNumberFormat="1" applyFont="1" applyBorder="1" applyAlignment="1">
      <alignment vertical="top" wrapText="1"/>
    </xf>
    <xf numFmtId="41" fontId="1" fillId="0" borderId="2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1" fontId="1" fillId="0" borderId="11" xfId="0" applyNumberFormat="1" applyFont="1" applyBorder="1" applyAlignment="1">
      <alignment horizontal="right" vertical="top" wrapText="1"/>
    </xf>
    <xf numFmtId="41" fontId="4" fillId="0" borderId="11" xfId="0" applyNumberFormat="1" applyFont="1" applyBorder="1" applyAlignment="1">
      <alignment horizontal="right" vertical="top" wrapText="1"/>
    </xf>
    <xf numFmtId="10" fontId="4" fillId="0" borderId="3" xfId="17" applyNumberFormat="1" applyFont="1" applyBorder="1" applyAlignment="1">
      <alignment horizontal="right" vertical="top" wrapText="1"/>
    </xf>
    <xf numFmtId="10" fontId="4" fillId="0" borderId="12" xfId="17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1" fontId="3" fillId="0" borderId="1" xfId="0" applyNumberFormat="1" applyFont="1" applyBorder="1" applyAlignment="1">
      <alignment horizontal="right" vertical="top" wrapText="1"/>
    </xf>
    <xf numFmtId="41" fontId="3" fillId="0" borderId="5" xfId="0" applyNumberFormat="1" applyFont="1" applyBorder="1" applyAlignment="1">
      <alignment horizontal="right" vertical="top" wrapText="1"/>
    </xf>
    <xf numFmtId="41" fontId="3" fillId="0" borderId="2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10" fontId="1" fillId="0" borderId="0" xfId="17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3"/>
  <sheetViews>
    <sheetView tabSelected="1" workbookViewId="0" topLeftCell="A175">
      <selection activeCell="G177" sqref="G177"/>
    </sheetView>
  </sheetViews>
  <sheetFormatPr defaultColWidth="9.00390625" defaultRowHeight="12.75"/>
  <cols>
    <col min="1" max="1" width="4.00390625" style="0" customWidth="1"/>
    <col min="2" max="2" width="4.625" style="0" customWidth="1"/>
    <col min="3" max="3" width="6.25390625" style="0" customWidth="1"/>
    <col min="4" max="4" width="5.875" style="0" customWidth="1"/>
    <col min="5" max="5" width="25.25390625" style="0" customWidth="1"/>
    <col min="6" max="6" width="12.625" style="0" customWidth="1"/>
    <col min="7" max="8" width="11.75390625" style="0" customWidth="1"/>
    <col min="9" max="9" width="8.625" style="0" customWidth="1"/>
  </cols>
  <sheetData>
    <row r="2" spans="8:9" ht="12.75">
      <c r="H2" s="92" t="s">
        <v>125</v>
      </c>
      <c r="I2" s="92"/>
    </row>
    <row r="4" spans="1:9" ht="12.75">
      <c r="A4" s="136" t="s">
        <v>124</v>
      </c>
      <c r="B4" s="136"/>
      <c r="C4" s="136"/>
      <c r="D4" s="136"/>
      <c r="E4" s="136"/>
      <c r="F4" s="136"/>
      <c r="G4" s="136"/>
      <c r="H4" s="136"/>
      <c r="I4" s="136"/>
    </row>
    <row r="6" spans="2:9" ht="15">
      <c r="B6" s="1"/>
      <c r="C6" s="3" t="s">
        <v>1</v>
      </c>
      <c r="D6" s="5"/>
      <c r="E6" s="5"/>
      <c r="F6" s="134" t="s">
        <v>5</v>
      </c>
      <c r="G6" s="134" t="s">
        <v>6</v>
      </c>
      <c r="H6" s="134" t="s">
        <v>113</v>
      </c>
      <c r="I6" s="134" t="s">
        <v>7</v>
      </c>
    </row>
    <row r="7" spans="2:9" ht="25.5">
      <c r="B7" s="2" t="s">
        <v>0</v>
      </c>
      <c r="C7" s="4" t="s">
        <v>2</v>
      </c>
      <c r="D7" s="6" t="s">
        <v>3</v>
      </c>
      <c r="E7" s="17" t="s">
        <v>4</v>
      </c>
      <c r="F7" s="135"/>
      <c r="G7" s="135"/>
      <c r="H7" s="135"/>
      <c r="I7" s="135"/>
    </row>
    <row r="8" spans="2:9" ht="15">
      <c r="B8" s="7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</row>
    <row r="9" spans="2:9" ht="29.25" thickBot="1">
      <c r="B9" s="50" t="s">
        <v>88</v>
      </c>
      <c r="C9" s="41"/>
      <c r="D9" s="41"/>
      <c r="E9" s="51" t="s">
        <v>8</v>
      </c>
      <c r="F9" s="43">
        <v>298000</v>
      </c>
      <c r="G9" s="43">
        <f>SUM(G10+G15+G17)</f>
        <v>368212</v>
      </c>
      <c r="H9" s="43">
        <f>SUM(H10+H15+H17)</f>
        <v>368212</v>
      </c>
      <c r="I9" s="44">
        <f>H9/G9</f>
        <v>1</v>
      </c>
    </row>
    <row r="10" spans="2:9" ht="17.25" customHeight="1">
      <c r="B10" s="125"/>
      <c r="C10" s="18" t="s">
        <v>89</v>
      </c>
      <c r="D10" s="8"/>
      <c r="E10" s="18" t="s">
        <v>90</v>
      </c>
      <c r="F10" s="13"/>
      <c r="G10" s="16">
        <v>1285</v>
      </c>
      <c r="H10" s="24">
        <f>SUM(H11)</f>
        <v>1285</v>
      </c>
      <c r="I10" s="11">
        <f>H10/G10</f>
        <v>1</v>
      </c>
    </row>
    <row r="11" spans="2:9" ht="14.25" customHeight="1">
      <c r="B11" s="125"/>
      <c r="C11" s="90"/>
      <c r="D11" s="107">
        <v>211</v>
      </c>
      <c r="E11" s="107" t="s">
        <v>10</v>
      </c>
      <c r="F11" s="139"/>
      <c r="G11" s="118">
        <v>1285</v>
      </c>
      <c r="H11" s="101">
        <v>1285</v>
      </c>
      <c r="I11" s="82">
        <f>H11/G11</f>
        <v>1</v>
      </c>
    </row>
    <row r="12" spans="2:9" ht="14.25" customHeight="1">
      <c r="B12" s="125"/>
      <c r="C12" s="91"/>
      <c r="D12" s="108"/>
      <c r="E12" s="108"/>
      <c r="F12" s="140"/>
      <c r="G12" s="119"/>
      <c r="H12" s="145"/>
      <c r="I12" s="147"/>
    </row>
    <row r="13" spans="2:9" ht="14.25" customHeight="1">
      <c r="B13" s="125"/>
      <c r="C13" s="91"/>
      <c r="D13" s="108"/>
      <c r="E13" s="108"/>
      <c r="F13" s="140"/>
      <c r="G13" s="119"/>
      <c r="H13" s="145"/>
      <c r="I13" s="147"/>
    </row>
    <row r="14" spans="2:9" ht="11.25" customHeight="1">
      <c r="B14" s="125"/>
      <c r="C14" s="123"/>
      <c r="D14" s="109"/>
      <c r="E14" s="109"/>
      <c r="F14" s="141"/>
      <c r="G14" s="120"/>
      <c r="H14" s="146"/>
      <c r="I14" s="147"/>
    </row>
    <row r="15" spans="2:9" ht="42.75">
      <c r="B15" s="108"/>
      <c r="C15" s="18" t="s">
        <v>80</v>
      </c>
      <c r="D15" s="8"/>
      <c r="E15" s="9" t="s">
        <v>9</v>
      </c>
      <c r="F15" s="16">
        <v>28000</v>
      </c>
      <c r="G15" s="16">
        <v>28000</v>
      </c>
      <c r="H15" s="24">
        <f>SUM(H16)</f>
        <v>28000</v>
      </c>
      <c r="I15" s="11">
        <f>H15/G15</f>
        <v>1</v>
      </c>
    </row>
    <row r="16" spans="2:9" ht="54" customHeight="1">
      <c r="B16" s="108"/>
      <c r="C16" s="8"/>
      <c r="D16" s="8">
        <v>211</v>
      </c>
      <c r="E16" s="8" t="s">
        <v>10</v>
      </c>
      <c r="F16" s="15">
        <v>28000</v>
      </c>
      <c r="G16" s="15">
        <v>28000</v>
      </c>
      <c r="H16" s="10">
        <v>28000</v>
      </c>
      <c r="I16" s="11">
        <f aca="true" t="shared" si="0" ref="I16:I90">H16/G16</f>
        <v>1</v>
      </c>
    </row>
    <row r="17" spans="2:9" ht="25.5">
      <c r="B17" s="108"/>
      <c r="C17" s="18" t="s">
        <v>81</v>
      </c>
      <c r="D17" s="8"/>
      <c r="E17" s="18" t="s">
        <v>11</v>
      </c>
      <c r="F17" s="16">
        <v>270000</v>
      </c>
      <c r="G17" s="16">
        <f>SUM(G18:G19)</f>
        <v>338927</v>
      </c>
      <c r="H17" s="16">
        <f>SUM(H18:H19)</f>
        <v>338927</v>
      </c>
      <c r="I17" s="11">
        <f t="shared" si="0"/>
        <v>1</v>
      </c>
    </row>
    <row r="18" spans="2:9" ht="52.5" customHeight="1">
      <c r="B18" s="108"/>
      <c r="C18" s="107"/>
      <c r="D18" s="19">
        <v>211</v>
      </c>
      <c r="E18" s="8" t="s">
        <v>10</v>
      </c>
      <c r="F18" s="15">
        <v>185000</v>
      </c>
      <c r="G18" s="15">
        <v>253927</v>
      </c>
      <c r="H18" s="10">
        <v>253927</v>
      </c>
      <c r="I18" s="11">
        <f t="shared" si="0"/>
        <v>1</v>
      </c>
    </row>
    <row r="19" spans="2:9" ht="75.75" customHeight="1">
      <c r="B19" s="109"/>
      <c r="C19" s="109"/>
      <c r="D19" s="8">
        <v>641</v>
      </c>
      <c r="E19" s="19" t="s">
        <v>12</v>
      </c>
      <c r="F19" s="15">
        <v>85000</v>
      </c>
      <c r="G19" s="15">
        <v>85000</v>
      </c>
      <c r="H19" s="10">
        <v>85000</v>
      </c>
      <c r="I19" s="11">
        <f t="shared" si="0"/>
        <v>1</v>
      </c>
    </row>
    <row r="20" spans="2:9" ht="15" thickBot="1">
      <c r="B20" s="52" t="s">
        <v>92</v>
      </c>
      <c r="C20" s="41"/>
      <c r="D20" s="41"/>
      <c r="E20" s="51" t="s">
        <v>13</v>
      </c>
      <c r="F20" s="43">
        <v>3700</v>
      </c>
      <c r="G20" s="43">
        <f>SUM(G21+G23)</f>
        <v>22270</v>
      </c>
      <c r="H20" s="43">
        <f>SUM(H21+H23)</f>
        <v>19162</v>
      </c>
      <c r="I20" s="44">
        <f t="shared" si="0"/>
        <v>0.8604400538841491</v>
      </c>
    </row>
    <row r="21" spans="2:9" ht="25.5">
      <c r="B21" s="124"/>
      <c r="C21" s="77" t="s">
        <v>93</v>
      </c>
      <c r="D21" s="8"/>
      <c r="E21" s="18" t="s">
        <v>95</v>
      </c>
      <c r="F21" s="16"/>
      <c r="G21" s="16">
        <v>18570</v>
      </c>
      <c r="H21" s="16">
        <f>SUM(H22)</f>
        <v>15462</v>
      </c>
      <c r="I21" s="11">
        <f t="shared" si="0"/>
        <v>0.8326332794830371</v>
      </c>
    </row>
    <row r="22" spans="2:9" ht="25.5">
      <c r="B22" s="126"/>
      <c r="C22" s="62"/>
      <c r="D22" s="8">
        <v>246</v>
      </c>
      <c r="E22" s="8" t="s">
        <v>119</v>
      </c>
      <c r="F22" s="16"/>
      <c r="G22" s="15">
        <v>18570</v>
      </c>
      <c r="H22" s="15">
        <v>15462</v>
      </c>
      <c r="I22" s="11">
        <v>0.8326</v>
      </c>
    </row>
    <row r="23" spans="2:9" ht="25.5">
      <c r="B23" s="107"/>
      <c r="C23" s="24" t="s">
        <v>94</v>
      </c>
      <c r="D23" s="8"/>
      <c r="E23" s="18" t="s">
        <v>14</v>
      </c>
      <c r="F23" s="16">
        <v>3700</v>
      </c>
      <c r="G23" s="16">
        <v>3700</v>
      </c>
      <c r="H23" s="16">
        <f>SUM(H24)</f>
        <v>3700</v>
      </c>
      <c r="I23" s="11">
        <f t="shared" si="0"/>
        <v>1</v>
      </c>
    </row>
    <row r="24" spans="2:9" ht="41.25" customHeight="1">
      <c r="B24" s="109"/>
      <c r="C24" s="25"/>
      <c r="D24" s="8">
        <v>213</v>
      </c>
      <c r="E24" s="8" t="s">
        <v>15</v>
      </c>
      <c r="F24" s="15">
        <v>3700</v>
      </c>
      <c r="G24" s="15">
        <v>3700</v>
      </c>
      <c r="H24" s="15">
        <v>3700</v>
      </c>
      <c r="I24" s="11">
        <f t="shared" si="0"/>
        <v>1</v>
      </c>
    </row>
    <row r="25" spans="2:9" ht="15" thickBot="1">
      <c r="B25" s="40">
        <v>600</v>
      </c>
      <c r="C25" s="41"/>
      <c r="D25" s="41"/>
      <c r="E25" s="42" t="s">
        <v>16</v>
      </c>
      <c r="F25" s="53" t="s">
        <v>17</v>
      </c>
      <c r="G25" s="43">
        <f>SUM(G26)</f>
        <v>644720</v>
      </c>
      <c r="H25" s="43">
        <f>SUM(H26)</f>
        <v>645658</v>
      </c>
      <c r="I25" s="44">
        <f t="shared" si="0"/>
        <v>1.0014548951482813</v>
      </c>
    </row>
    <row r="26" spans="2:9" ht="18" customHeight="1">
      <c r="B26" s="108"/>
      <c r="C26" s="72">
        <v>60014</v>
      </c>
      <c r="D26" s="8"/>
      <c r="E26" s="18" t="s">
        <v>18</v>
      </c>
      <c r="F26" s="13" t="s">
        <v>17</v>
      </c>
      <c r="G26" s="16">
        <f>SUM(G30+G31)</f>
        <v>644720</v>
      </c>
      <c r="H26" s="16">
        <f>SUM(H27:H31)</f>
        <v>645658</v>
      </c>
      <c r="I26" s="11">
        <f t="shared" si="0"/>
        <v>1.0014548951482813</v>
      </c>
    </row>
    <row r="27" spans="2:9" ht="28.5" customHeight="1">
      <c r="B27" s="96"/>
      <c r="C27" s="110"/>
      <c r="D27" s="10" t="s">
        <v>114</v>
      </c>
      <c r="E27" s="8" t="s">
        <v>116</v>
      </c>
      <c r="F27" s="13"/>
      <c r="G27" s="16"/>
      <c r="H27" s="15">
        <v>300</v>
      </c>
      <c r="I27" s="11"/>
    </row>
    <row r="28" spans="2:9" ht="12.75">
      <c r="B28" s="108"/>
      <c r="C28" s="137"/>
      <c r="D28" s="10" t="s">
        <v>82</v>
      </c>
      <c r="E28" s="8" t="s">
        <v>19</v>
      </c>
      <c r="F28" s="15"/>
      <c r="G28" s="15"/>
      <c r="H28" s="15">
        <v>626</v>
      </c>
      <c r="I28" s="11"/>
    </row>
    <row r="29" spans="2:9" ht="15" customHeight="1">
      <c r="B29" s="108"/>
      <c r="C29" s="137"/>
      <c r="D29" s="10" t="s">
        <v>87</v>
      </c>
      <c r="E29" s="8" t="s">
        <v>115</v>
      </c>
      <c r="F29" s="15"/>
      <c r="G29" s="15"/>
      <c r="H29" s="15">
        <v>12</v>
      </c>
      <c r="I29" s="11"/>
    </row>
    <row r="30" spans="2:9" ht="48" customHeight="1">
      <c r="B30" s="108"/>
      <c r="C30" s="137"/>
      <c r="D30" s="8">
        <v>244</v>
      </c>
      <c r="E30" s="19" t="s">
        <v>20</v>
      </c>
      <c r="F30" s="15"/>
      <c r="G30" s="15">
        <v>529720</v>
      </c>
      <c r="H30" s="15">
        <v>529720</v>
      </c>
      <c r="I30" s="11">
        <f t="shared" si="0"/>
        <v>1</v>
      </c>
    </row>
    <row r="31" spans="2:9" ht="51" customHeight="1">
      <c r="B31" s="109"/>
      <c r="C31" s="138"/>
      <c r="D31" s="8">
        <v>271</v>
      </c>
      <c r="E31" s="19" t="s">
        <v>21</v>
      </c>
      <c r="F31" s="15"/>
      <c r="G31" s="15">
        <v>115000</v>
      </c>
      <c r="H31" s="15">
        <v>115000</v>
      </c>
      <c r="I31" s="11">
        <f t="shared" si="0"/>
        <v>1</v>
      </c>
    </row>
    <row r="32" spans="2:9" ht="26.25" thickBot="1">
      <c r="B32" s="40">
        <v>700</v>
      </c>
      <c r="C32" s="68"/>
      <c r="D32" s="41"/>
      <c r="E32" s="42" t="s">
        <v>22</v>
      </c>
      <c r="F32" s="43">
        <v>348000</v>
      </c>
      <c r="G32" s="43">
        <v>348000</v>
      </c>
      <c r="H32" s="43">
        <f>SUM(H33)</f>
        <v>141483</v>
      </c>
      <c r="I32" s="44">
        <f t="shared" si="0"/>
        <v>0.4065603448275862</v>
      </c>
    </row>
    <row r="33" spans="2:9" ht="25.5">
      <c r="B33" s="108"/>
      <c r="C33" s="18">
        <v>70005</v>
      </c>
      <c r="D33" s="8"/>
      <c r="E33" s="18" t="s">
        <v>23</v>
      </c>
      <c r="F33" s="16">
        <v>348000</v>
      </c>
      <c r="G33" s="16">
        <v>348000</v>
      </c>
      <c r="H33" s="16">
        <f>SUM(H34:H38)</f>
        <v>141483</v>
      </c>
      <c r="I33" s="11">
        <f t="shared" si="0"/>
        <v>0.4065603448275862</v>
      </c>
    </row>
    <row r="34" spans="2:9" ht="41.25" customHeight="1">
      <c r="B34" s="108"/>
      <c r="C34" s="107"/>
      <c r="D34" s="10" t="s">
        <v>112</v>
      </c>
      <c r="E34" s="8" t="s">
        <v>24</v>
      </c>
      <c r="F34" s="15">
        <v>73000</v>
      </c>
      <c r="G34" s="15">
        <v>73000</v>
      </c>
      <c r="H34" s="15">
        <v>71377</v>
      </c>
      <c r="I34" s="11">
        <f t="shared" si="0"/>
        <v>0.9777671232876712</v>
      </c>
    </row>
    <row r="35" spans="2:9" ht="40.5" customHeight="1">
      <c r="B35" s="108"/>
      <c r="C35" s="108"/>
      <c r="D35" s="10" t="s">
        <v>83</v>
      </c>
      <c r="E35" s="8" t="s">
        <v>91</v>
      </c>
      <c r="F35" s="15">
        <v>22000</v>
      </c>
      <c r="G35" s="15">
        <v>22000</v>
      </c>
      <c r="H35" s="10">
        <v>47869</v>
      </c>
      <c r="I35" s="11">
        <f t="shared" si="0"/>
        <v>2.1758636363636366</v>
      </c>
    </row>
    <row r="36" spans="2:9" ht="27.75" customHeight="1">
      <c r="B36" s="108"/>
      <c r="C36" s="108"/>
      <c r="D36" s="10" t="s">
        <v>84</v>
      </c>
      <c r="E36" s="8" t="s">
        <v>25</v>
      </c>
      <c r="F36" s="15">
        <v>240000</v>
      </c>
      <c r="G36" s="15">
        <v>240000</v>
      </c>
      <c r="H36" s="10">
        <v>8994</v>
      </c>
      <c r="I36" s="11">
        <f t="shared" si="0"/>
        <v>0.037475</v>
      </c>
    </row>
    <row r="37" spans="2:9" ht="15">
      <c r="B37" s="108"/>
      <c r="C37" s="108"/>
      <c r="D37" s="10" t="s">
        <v>82</v>
      </c>
      <c r="E37" s="8" t="s">
        <v>19</v>
      </c>
      <c r="F37" s="14" t="s">
        <v>17</v>
      </c>
      <c r="G37" s="14" t="s">
        <v>17</v>
      </c>
      <c r="H37" s="10">
        <v>243</v>
      </c>
      <c r="I37" s="11"/>
    </row>
    <row r="38" spans="2:9" ht="52.5" customHeight="1">
      <c r="B38" s="109"/>
      <c r="C38" s="109"/>
      <c r="D38" s="8">
        <v>211</v>
      </c>
      <c r="E38" s="8" t="s">
        <v>10</v>
      </c>
      <c r="F38" s="15">
        <v>13000</v>
      </c>
      <c r="G38" s="15">
        <v>13000</v>
      </c>
      <c r="H38" s="15">
        <v>13000</v>
      </c>
      <c r="I38" s="11">
        <f t="shared" si="0"/>
        <v>1</v>
      </c>
    </row>
    <row r="39" spans="2:9" ht="29.25" thickBot="1">
      <c r="B39" s="40">
        <v>710</v>
      </c>
      <c r="C39" s="41"/>
      <c r="D39" s="41"/>
      <c r="E39" s="51" t="s">
        <v>26</v>
      </c>
      <c r="F39" s="43">
        <v>171024</v>
      </c>
      <c r="G39" s="43">
        <f>SUM(G40+G42+G44+G46)</f>
        <v>142144</v>
      </c>
      <c r="H39" s="43">
        <f>SUM(H40+H42+H44+H46)</f>
        <v>139128</v>
      </c>
      <c r="I39" s="44">
        <f t="shared" si="0"/>
        <v>0.9787820801440792</v>
      </c>
    </row>
    <row r="40" spans="1:9" ht="38.25">
      <c r="A40" s="49"/>
      <c r="B40" s="2"/>
      <c r="C40" s="29">
        <v>71013</v>
      </c>
      <c r="D40" s="2"/>
      <c r="E40" s="29" t="s">
        <v>27</v>
      </c>
      <c r="F40" s="37">
        <v>72000</v>
      </c>
      <c r="G40" s="37">
        <v>43120</v>
      </c>
      <c r="H40" s="37">
        <f>SUM(H41)</f>
        <v>43120</v>
      </c>
      <c r="I40" s="11">
        <f t="shared" si="0"/>
        <v>1</v>
      </c>
    </row>
    <row r="41" spans="2:9" ht="53.25" customHeight="1">
      <c r="B41" s="12"/>
      <c r="C41" s="8"/>
      <c r="D41" s="8">
        <v>211</v>
      </c>
      <c r="E41" s="8" t="s">
        <v>10</v>
      </c>
      <c r="F41" s="15">
        <v>72000</v>
      </c>
      <c r="G41" s="15">
        <v>43120</v>
      </c>
      <c r="H41" s="10">
        <v>43120</v>
      </c>
      <c r="I41" s="11">
        <f t="shared" si="0"/>
        <v>1</v>
      </c>
    </row>
    <row r="42" spans="2:9" ht="28.5" customHeight="1">
      <c r="B42" s="12"/>
      <c r="C42" s="18">
        <v>71014</v>
      </c>
      <c r="D42" s="8"/>
      <c r="E42" s="18" t="s">
        <v>28</v>
      </c>
      <c r="F42" s="16">
        <v>31000</v>
      </c>
      <c r="G42" s="16">
        <v>31000</v>
      </c>
      <c r="H42" s="24">
        <f>SUM(H43)</f>
        <v>31000</v>
      </c>
      <c r="I42" s="11">
        <f t="shared" si="0"/>
        <v>1</v>
      </c>
    </row>
    <row r="43" spans="2:9" ht="54.75" customHeight="1">
      <c r="B43" s="12"/>
      <c r="C43" s="8"/>
      <c r="D43" s="8">
        <v>211</v>
      </c>
      <c r="E43" s="8" t="s">
        <v>10</v>
      </c>
      <c r="F43" s="15">
        <v>31000</v>
      </c>
      <c r="G43" s="15">
        <v>31000</v>
      </c>
      <c r="H43" s="15">
        <v>31000</v>
      </c>
      <c r="I43" s="11">
        <f t="shared" si="0"/>
        <v>1</v>
      </c>
    </row>
    <row r="44" spans="2:9" ht="12.75">
      <c r="B44" s="12"/>
      <c r="C44" s="18">
        <v>71015</v>
      </c>
      <c r="D44" s="8"/>
      <c r="E44" s="18" t="s">
        <v>29</v>
      </c>
      <c r="F44" s="16">
        <v>53024</v>
      </c>
      <c r="G44" s="16">
        <v>53024</v>
      </c>
      <c r="H44" s="16">
        <f>SUM(H45)</f>
        <v>53024</v>
      </c>
      <c r="I44" s="11">
        <f t="shared" si="0"/>
        <v>1</v>
      </c>
    </row>
    <row r="45" spans="2:9" ht="48.75" customHeight="1">
      <c r="B45" s="12"/>
      <c r="C45" s="8"/>
      <c r="D45" s="8">
        <v>211</v>
      </c>
      <c r="E45" s="19" t="s">
        <v>10</v>
      </c>
      <c r="F45" s="15">
        <v>53024</v>
      </c>
      <c r="G45" s="15">
        <v>53024</v>
      </c>
      <c r="H45" s="15">
        <v>53024</v>
      </c>
      <c r="I45" s="11">
        <f t="shared" si="0"/>
        <v>1</v>
      </c>
    </row>
    <row r="46" spans="2:9" ht="39.75" customHeight="1">
      <c r="B46" s="12"/>
      <c r="C46" s="110">
        <v>71030</v>
      </c>
      <c r="D46" s="8"/>
      <c r="E46" s="18" t="s">
        <v>30</v>
      </c>
      <c r="F46" s="16">
        <v>15000</v>
      </c>
      <c r="G46" s="16">
        <v>15000</v>
      </c>
      <c r="H46" s="16">
        <f>SUM(H47)</f>
        <v>11984</v>
      </c>
      <c r="I46" s="11">
        <f t="shared" si="0"/>
        <v>0.7989333333333334</v>
      </c>
    </row>
    <row r="47" spans="2:9" ht="12.75">
      <c r="B47" s="2"/>
      <c r="C47" s="112"/>
      <c r="D47" s="10" t="s">
        <v>82</v>
      </c>
      <c r="E47" s="8" t="s">
        <v>19</v>
      </c>
      <c r="F47" s="15">
        <v>15000</v>
      </c>
      <c r="G47" s="15">
        <v>15000</v>
      </c>
      <c r="H47" s="15">
        <v>11984</v>
      </c>
      <c r="I47" s="11">
        <f t="shared" si="0"/>
        <v>0.7989333333333334</v>
      </c>
    </row>
    <row r="48" spans="1:9" ht="26.25" thickBot="1">
      <c r="A48" s="78"/>
      <c r="B48" s="51">
        <v>750</v>
      </c>
      <c r="C48" s="41"/>
      <c r="D48" s="41"/>
      <c r="E48" s="42" t="s">
        <v>31</v>
      </c>
      <c r="F48" s="43">
        <v>110425</v>
      </c>
      <c r="G48" s="43">
        <f>SUM(G49+G51+G56)</f>
        <v>134225</v>
      </c>
      <c r="H48" s="43">
        <f>SUM(H49+H51+H56)</f>
        <v>120939</v>
      </c>
      <c r="I48" s="44">
        <f t="shared" si="0"/>
        <v>0.9010169491525424</v>
      </c>
    </row>
    <row r="49" spans="2:9" ht="12.75">
      <c r="B49" s="89"/>
      <c r="C49" s="18">
        <v>75011</v>
      </c>
      <c r="D49" s="8"/>
      <c r="E49" s="18" t="s">
        <v>32</v>
      </c>
      <c r="F49" s="16">
        <v>89665</v>
      </c>
      <c r="G49" s="16">
        <v>89665</v>
      </c>
      <c r="H49" s="16">
        <f>SUM(G50)</f>
        <v>89665</v>
      </c>
      <c r="I49" s="11">
        <f t="shared" si="0"/>
        <v>1</v>
      </c>
    </row>
    <row r="50" spans="2:9" ht="48.75" customHeight="1">
      <c r="B50" s="108"/>
      <c r="C50" s="8"/>
      <c r="D50" s="8">
        <v>211</v>
      </c>
      <c r="E50" s="19" t="s">
        <v>10</v>
      </c>
      <c r="F50" s="15">
        <v>89665</v>
      </c>
      <c r="G50" s="15">
        <v>89665</v>
      </c>
      <c r="H50" s="10">
        <v>89665</v>
      </c>
      <c r="I50" s="11">
        <f t="shared" si="0"/>
        <v>1</v>
      </c>
    </row>
    <row r="51" spans="2:9" ht="12.75">
      <c r="B51" s="108"/>
      <c r="C51" s="28">
        <v>75020</v>
      </c>
      <c r="D51" s="8"/>
      <c r="E51" s="18" t="s">
        <v>33</v>
      </c>
      <c r="F51" s="16">
        <v>8400</v>
      </c>
      <c r="G51" s="16">
        <f>SUM(G53:G55)</f>
        <v>32200</v>
      </c>
      <c r="H51" s="16">
        <f>SUM(H52:H55)</f>
        <v>18973</v>
      </c>
      <c r="I51" s="11">
        <f t="shared" si="0"/>
        <v>0.589223602484472</v>
      </c>
    </row>
    <row r="52" spans="2:9" ht="12.75">
      <c r="B52" s="96"/>
      <c r="C52" s="107"/>
      <c r="D52" s="10" t="s">
        <v>96</v>
      </c>
      <c r="E52" s="8" t="s">
        <v>34</v>
      </c>
      <c r="F52" s="15">
        <v>1200</v>
      </c>
      <c r="G52" s="15"/>
      <c r="H52" s="15">
        <v>850</v>
      </c>
      <c r="I52" s="11"/>
    </row>
    <row r="53" spans="2:9" ht="12.75">
      <c r="B53" s="96"/>
      <c r="C53" s="108"/>
      <c r="D53" s="10" t="s">
        <v>97</v>
      </c>
      <c r="E53" s="8" t="s">
        <v>35</v>
      </c>
      <c r="F53" s="15">
        <v>2200</v>
      </c>
      <c r="G53" s="15">
        <v>2200</v>
      </c>
      <c r="H53" s="15">
        <v>4018</v>
      </c>
      <c r="I53" s="11">
        <f t="shared" si="0"/>
        <v>1.8263636363636364</v>
      </c>
    </row>
    <row r="54" spans="2:9" ht="15" customHeight="1">
      <c r="B54" s="96"/>
      <c r="C54" s="108"/>
      <c r="D54" s="10" t="s">
        <v>87</v>
      </c>
      <c r="E54" s="8" t="s">
        <v>36</v>
      </c>
      <c r="F54" s="15">
        <v>5000</v>
      </c>
      <c r="G54" s="15">
        <v>5000</v>
      </c>
      <c r="H54" s="15">
        <v>4655</v>
      </c>
      <c r="I54" s="11">
        <f t="shared" si="0"/>
        <v>0.931</v>
      </c>
    </row>
    <row r="55" spans="2:9" ht="72.75" customHeight="1">
      <c r="B55" s="96"/>
      <c r="C55" s="2"/>
      <c r="D55" s="8">
        <v>626</v>
      </c>
      <c r="E55" s="39" t="s">
        <v>117</v>
      </c>
      <c r="F55" s="15"/>
      <c r="G55" s="15">
        <v>25000</v>
      </c>
      <c r="H55" s="15">
        <v>9450</v>
      </c>
      <c r="I55" s="11">
        <f t="shared" si="0"/>
        <v>0.378</v>
      </c>
    </row>
    <row r="56" spans="2:9" ht="12.75">
      <c r="B56" s="108"/>
      <c r="C56" s="18">
        <v>75045</v>
      </c>
      <c r="D56" s="8"/>
      <c r="E56" s="30" t="s">
        <v>37</v>
      </c>
      <c r="F56" s="16">
        <v>12360</v>
      </c>
      <c r="G56" s="16">
        <v>12360</v>
      </c>
      <c r="H56" s="16">
        <f>SUM(H57)</f>
        <v>12301</v>
      </c>
      <c r="I56" s="11">
        <f t="shared" si="0"/>
        <v>0.9952265372168285</v>
      </c>
    </row>
    <row r="57" spans="2:9" ht="51.75" customHeight="1">
      <c r="B57" s="109"/>
      <c r="C57" s="25"/>
      <c r="D57" s="25">
        <v>211</v>
      </c>
      <c r="E57" s="27" t="s">
        <v>10</v>
      </c>
      <c r="F57" s="15">
        <v>12360</v>
      </c>
      <c r="G57" s="15">
        <v>12360</v>
      </c>
      <c r="H57" s="15">
        <v>12301</v>
      </c>
      <c r="I57" s="11">
        <f t="shared" si="0"/>
        <v>0.9952265372168285</v>
      </c>
    </row>
    <row r="58" spans="2:9" ht="14.25" customHeight="1">
      <c r="B58" s="100">
        <v>751</v>
      </c>
      <c r="C58" s="127"/>
      <c r="D58" s="107"/>
      <c r="E58" s="93" t="s">
        <v>99</v>
      </c>
      <c r="F58" s="118"/>
      <c r="G58" s="115">
        <f>SUM(G60)</f>
        <v>17529</v>
      </c>
      <c r="H58" s="48">
        <f>SUM(H60)</f>
        <v>16001</v>
      </c>
      <c r="I58" s="132">
        <f>H58/G58</f>
        <v>0.9128301671515774</v>
      </c>
    </row>
    <row r="59" spans="2:9" ht="10.5" customHeight="1" thickBot="1">
      <c r="B59" s="88"/>
      <c r="C59" s="128"/>
      <c r="D59" s="129"/>
      <c r="E59" s="94"/>
      <c r="F59" s="130"/>
      <c r="G59" s="131"/>
      <c r="H59" s="56"/>
      <c r="I59" s="133"/>
    </row>
    <row r="60" spans="2:9" ht="14.25" customHeight="1">
      <c r="B60" s="125"/>
      <c r="C60" s="29">
        <v>75109</v>
      </c>
      <c r="D60" s="8"/>
      <c r="E60" s="26" t="s">
        <v>100</v>
      </c>
      <c r="F60" s="15"/>
      <c r="G60" s="16">
        <v>17529</v>
      </c>
      <c r="H60" s="45">
        <f>SUM(H61)</f>
        <v>16001</v>
      </c>
      <c r="I60" s="11">
        <f>H60/G60</f>
        <v>0.9128301671515774</v>
      </c>
    </row>
    <row r="61" spans="2:9" ht="14.25" customHeight="1">
      <c r="B61" s="125"/>
      <c r="C61" s="142"/>
      <c r="D61" s="1">
        <v>211</v>
      </c>
      <c r="E61" s="113" t="s">
        <v>10</v>
      </c>
      <c r="F61" s="118"/>
      <c r="G61" s="118">
        <v>17529</v>
      </c>
      <c r="H61" s="46">
        <v>16001</v>
      </c>
      <c r="I61" s="97">
        <f>H61/G61</f>
        <v>0.9128301671515774</v>
      </c>
    </row>
    <row r="62" spans="2:9" ht="14.25" customHeight="1">
      <c r="B62" s="125"/>
      <c r="C62" s="143"/>
      <c r="D62" s="108"/>
      <c r="E62" s="114"/>
      <c r="F62" s="119"/>
      <c r="G62" s="119"/>
      <c r="H62" s="99"/>
      <c r="I62" s="98"/>
    </row>
    <row r="63" spans="2:9" ht="20.25" customHeight="1">
      <c r="B63" s="125"/>
      <c r="C63" s="143"/>
      <c r="D63" s="108"/>
      <c r="E63" s="114"/>
      <c r="F63" s="119"/>
      <c r="G63" s="119"/>
      <c r="H63" s="99"/>
      <c r="I63" s="98"/>
    </row>
    <row r="64" spans="2:9" ht="3" customHeight="1" hidden="1">
      <c r="B64" s="125"/>
      <c r="C64" s="143"/>
      <c r="D64" s="108"/>
      <c r="E64" s="114"/>
      <c r="F64" s="119"/>
      <c r="G64" s="119"/>
      <c r="H64" s="99"/>
      <c r="I64" s="98"/>
    </row>
    <row r="65" spans="2:9" ht="3" customHeight="1" hidden="1">
      <c r="B65" s="125"/>
      <c r="C65" s="143"/>
      <c r="D65" s="108"/>
      <c r="E65" s="114"/>
      <c r="F65" s="119"/>
      <c r="G65" s="119"/>
      <c r="H65" s="99"/>
      <c r="I65" s="98"/>
    </row>
    <row r="66" spans="2:9" ht="36">
      <c r="B66" s="83">
        <v>754</v>
      </c>
      <c r="C66" s="79"/>
      <c r="D66" s="79"/>
      <c r="E66" s="84" t="s">
        <v>98</v>
      </c>
      <c r="F66" s="85">
        <v>5448136</v>
      </c>
      <c r="G66" s="85">
        <f>SUM(G67+G71)</f>
        <v>5639463</v>
      </c>
      <c r="H66" s="85">
        <f>SUM(H67+H71)</f>
        <v>5639463</v>
      </c>
      <c r="I66" s="86">
        <f t="shared" si="0"/>
        <v>1</v>
      </c>
    </row>
    <row r="67" spans="2:9" ht="12.75">
      <c r="B67" s="108"/>
      <c r="C67" s="28">
        <v>75405</v>
      </c>
      <c r="D67" s="8"/>
      <c r="E67" s="18" t="s">
        <v>38</v>
      </c>
      <c r="F67" s="16">
        <v>3732000</v>
      </c>
      <c r="G67" s="16">
        <f>SUM(G68:G70)</f>
        <v>3887000</v>
      </c>
      <c r="H67" s="16">
        <f>SUM(H68:H70)</f>
        <v>3887000</v>
      </c>
      <c r="I67" s="11">
        <f t="shared" si="0"/>
        <v>1</v>
      </c>
    </row>
    <row r="68" spans="2:9" ht="52.5" customHeight="1">
      <c r="B68" s="96"/>
      <c r="C68" s="1"/>
      <c r="D68" s="79">
        <v>211</v>
      </c>
      <c r="E68" s="25" t="s">
        <v>10</v>
      </c>
      <c r="F68" s="31">
        <v>3732000</v>
      </c>
      <c r="G68" s="31">
        <v>3875000</v>
      </c>
      <c r="H68" s="47">
        <v>3875000</v>
      </c>
      <c r="I68" s="32">
        <f t="shared" si="0"/>
        <v>1</v>
      </c>
    </row>
    <row r="69" spans="2:9" ht="54" customHeight="1">
      <c r="B69" s="96"/>
      <c r="C69" s="12"/>
      <c r="D69" s="8">
        <v>231</v>
      </c>
      <c r="E69" s="8" t="s">
        <v>111</v>
      </c>
      <c r="F69" s="22"/>
      <c r="G69" s="22">
        <v>4000</v>
      </c>
      <c r="H69" s="15">
        <v>4000</v>
      </c>
      <c r="I69" s="11">
        <f>H69/G69</f>
        <v>1</v>
      </c>
    </row>
    <row r="70" spans="2:9" ht="49.5" customHeight="1">
      <c r="B70" s="96"/>
      <c r="C70" s="2"/>
      <c r="D70" s="8">
        <v>244</v>
      </c>
      <c r="E70" s="19" t="s">
        <v>20</v>
      </c>
      <c r="F70" s="22"/>
      <c r="G70" s="22">
        <v>8000</v>
      </c>
      <c r="H70" s="15">
        <v>8000</v>
      </c>
      <c r="I70" s="11">
        <f>H70/G70</f>
        <v>1</v>
      </c>
    </row>
    <row r="71" spans="2:9" ht="27" customHeight="1">
      <c r="B71" s="108"/>
      <c r="C71" s="18">
        <v>75411</v>
      </c>
      <c r="D71" s="8"/>
      <c r="E71" s="18" t="s">
        <v>39</v>
      </c>
      <c r="F71" s="21">
        <v>1716136</v>
      </c>
      <c r="G71" s="21">
        <f>SUM(G72)</f>
        <v>1752463</v>
      </c>
      <c r="H71" s="16">
        <f>SUM(H72)</f>
        <v>1752463</v>
      </c>
      <c r="I71" s="11">
        <f t="shared" si="0"/>
        <v>1</v>
      </c>
    </row>
    <row r="72" spans="2:9" ht="53.25" customHeight="1">
      <c r="B72" s="109"/>
      <c r="C72" s="25"/>
      <c r="D72" s="8">
        <v>211</v>
      </c>
      <c r="E72" s="8" t="s">
        <v>10</v>
      </c>
      <c r="F72" s="15">
        <v>1716136</v>
      </c>
      <c r="G72" s="15">
        <v>1752463</v>
      </c>
      <c r="H72" s="15">
        <v>1752463</v>
      </c>
      <c r="I72" s="11">
        <f t="shared" si="0"/>
        <v>1</v>
      </c>
    </row>
    <row r="73" spans="2:9" ht="49.5" customHeight="1" thickBot="1">
      <c r="B73" s="40">
        <v>756</v>
      </c>
      <c r="C73" s="87"/>
      <c r="D73" s="41"/>
      <c r="E73" s="59" t="s">
        <v>101</v>
      </c>
      <c r="F73" s="43">
        <v>923280</v>
      </c>
      <c r="G73" s="60">
        <f>SUM(G74+G76)</f>
        <v>1144137</v>
      </c>
      <c r="H73" s="43">
        <f>SUM(H74+H76)</f>
        <v>1146428</v>
      </c>
      <c r="I73" s="44">
        <f t="shared" si="0"/>
        <v>1.0020023825818063</v>
      </c>
    </row>
    <row r="74" spans="2:9" ht="38.25">
      <c r="B74" s="95"/>
      <c r="C74" s="81">
        <v>75622</v>
      </c>
      <c r="D74" s="8"/>
      <c r="E74" s="18" t="s">
        <v>40</v>
      </c>
      <c r="F74" s="16">
        <v>273280</v>
      </c>
      <c r="G74" s="16">
        <v>272937</v>
      </c>
      <c r="H74" s="16">
        <f>SUM(H75)</f>
        <v>252449</v>
      </c>
      <c r="I74" s="11">
        <f t="shared" si="0"/>
        <v>0.924935058273521</v>
      </c>
    </row>
    <row r="75" spans="2:9" ht="25.5">
      <c r="B75" s="95"/>
      <c r="C75" s="2"/>
      <c r="D75" s="10" t="s">
        <v>85</v>
      </c>
      <c r="E75" s="8" t="s">
        <v>41</v>
      </c>
      <c r="F75" s="15">
        <v>273280</v>
      </c>
      <c r="G75" s="15">
        <v>272937</v>
      </c>
      <c r="H75" s="15">
        <v>252449</v>
      </c>
      <c r="I75" s="11">
        <f t="shared" si="0"/>
        <v>0.924935058273521</v>
      </c>
    </row>
    <row r="76" spans="2:9" ht="38.25">
      <c r="B76" s="125"/>
      <c r="C76" s="111">
        <v>75618</v>
      </c>
      <c r="D76" s="8"/>
      <c r="E76" s="18" t="s">
        <v>42</v>
      </c>
      <c r="F76" s="16">
        <v>650000</v>
      </c>
      <c r="G76" s="16">
        <f>SUM(G77:G78)</f>
        <v>871200</v>
      </c>
      <c r="H76" s="16">
        <f>SUM(H77:H78)</f>
        <v>893979</v>
      </c>
      <c r="I76" s="11">
        <f t="shared" si="0"/>
        <v>1.026146694214876</v>
      </c>
    </row>
    <row r="77" spans="2:9" ht="25.5">
      <c r="B77" s="95"/>
      <c r="C77" s="111"/>
      <c r="D77" s="73" t="s">
        <v>86</v>
      </c>
      <c r="E77" s="8" t="s">
        <v>43</v>
      </c>
      <c r="F77" s="15">
        <v>650000</v>
      </c>
      <c r="G77" s="15">
        <v>870000</v>
      </c>
      <c r="H77" s="15">
        <v>892279</v>
      </c>
      <c r="I77" s="11">
        <f t="shared" si="0"/>
        <v>1.0256080459770114</v>
      </c>
    </row>
    <row r="78" spans="2:9" ht="12.75" customHeight="1">
      <c r="B78" s="95"/>
      <c r="C78" s="111"/>
      <c r="D78" s="101" t="s">
        <v>102</v>
      </c>
      <c r="E78" s="107" t="s">
        <v>118</v>
      </c>
      <c r="F78" s="121"/>
      <c r="G78" s="118">
        <v>1200</v>
      </c>
      <c r="H78" s="121">
        <v>1700</v>
      </c>
      <c r="I78" s="104">
        <f t="shared" si="0"/>
        <v>1.4166666666666667</v>
      </c>
    </row>
    <row r="79" spans="2:9" ht="12.75" customHeight="1">
      <c r="B79" s="76"/>
      <c r="C79" s="123"/>
      <c r="D79" s="103"/>
      <c r="E79" s="109"/>
      <c r="F79" s="122"/>
      <c r="G79" s="120"/>
      <c r="H79" s="122"/>
      <c r="I79" s="106"/>
    </row>
    <row r="80" spans="2:9" ht="15" thickBot="1">
      <c r="B80" s="83">
        <v>758</v>
      </c>
      <c r="C80" s="41"/>
      <c r="D80" s="41"/>
      <c r="E80" s="51" t="s">
        <v>44</v>
      </c>
      <c r="F80" s="60">
        <v>12715454</v>
      </c>
      <c r="G80" s="63">
        <f>SUM(G81+G83+G85+G87)</f>
        <v>12822612</v>
      </c>
      <c r="H80" s="43">
        <f>SUM(H81+H83+H85+H87)</f>
        <v>12766437</v>
      </c>
      <c r="I80" s="44">
        <f t="shared" si="0"/>
        <v>0.9956190673163939</v>
      </c>
    </row>
    <row r="81" spans="2:9" ht="28.5" customHeight="1">
      <c r="B81" s="12"/>
      <c r="C81" s="18">
        <v>75801</v>
      </c>
      <c r="D81" s="2"/>
      <c r="E81" s="29" t="s">
        <v>45</v>
      </c>
      <c r="F81" s="21">
        <v>9759026</v>
      </c>
      <c r="G81" s="61">
        <f>SUM(G82)</f>
        <v>9623003</v>
      </c>
      <c r="H81" s="62">
        <f>SUM(H82)</f>
        <v>9623003</v>
      </c>
      <c r="I81" s="38">
        <f t="shared" si="0"/>
        <v>1</v>
      </c>
    </row>
    <row r="82" spans="2:9" ht="25.5">
      <c r="B82" s="108"/>
      <c r="C82" s="8"/>
      <c r="D82" s="8">
        <v>292</v>
      </c>
      <c r="E82" s="8" t="s">
        <v>46</v>
      </c>
      <c r="F82" s="15">
        <v>9759026</v>
      </c>
      <c r="G82" s="15">
        <v>9623003</v>
      </c>
      <c r="H82" s="10">
        <v>9623003</v>
      </c>
      <c r="I82" s="11">
        <f t="shared" si="0"/>
        <v>1</v>
      </c>
    </row>
    <row r="83" spans="2:9" ht="27" customHeight="1">
      <c r="B83" s="108"/>
      <c r="C83" s="18">
        <v>75803</v>
      </c>
      <c r="D83" s="8"/>
      <c r="E83" s="26" t="s">
        <v>47</v>
      </c>
      <c r="F83" s="16">
        <v>679874</v>
      </c>
      <c r="G83" s="16">
        <f>SUM(G84)</f>
        <v>680297</v>
      </c>
      <c r="H83" s="16">
        <f>SUM(H84)</f>
        <v>680297</v>
      </c>
      <c r="I83" s="11">
        <f t="shared" si="0"/>
        <v>1</v>
      </c>
    </row>
    <row r="84" spans="2:9" ht="25.5">
      <c r="B84" s="108"/>
      <c r="C84" s="8"/>
      <c r="D84" s="8">
        <v>292</v>
      </c>
      <c r="E84" s="8" t="s">
        <v>46</v>
      </c>
      <c r="F84" s="14">
        <v>679874</v>
      </c>
      <c r="G84" s="15">
        <v>680297</v>
      </c>
      <c r="H84" s="15">
        <v>680297</v>
      </c>
      <c r="I84" s="11">
        <f t="shared" si="0"/>
        <v>1</v>
      </c>
    </row>
    <row r="85" spans="2:9" ht="37.5" customHeight="1">
      <c r="B85" s="108"/>
      <c r="C85" s="18">
        <v>75806</v>
      </c>
      <c r="D85" s="8"/>
      <c r="E85" s="18" t="s">
        <v>48</v>
      </c>
      <c r="F85" s="21">
        <v>2206554</v>
      </c>
      <c r="G85" s="21">
        <f>SUM(G86)</f>
        <v>2209312</v>
      </c>
      <c r="H85" s="16">
        <f>SUM(H86)</f>
        <v>2209312</v>
      </c>
      <c r="I85" s="11">
        <f t="shared" si="0"/>
        <v>1</v>
      </c>
    </row>
    <row r="86" spans="2:9" ht="25.5">
      <c r="B86" s="108"/>
      <c r="C86" s="8"/>
      <c r="D86" s="8">
        <v>292</v>
      </c>
      <c r="E86" s="8" t="s">
        <v>46</v>
      </c>
      <c r="F86" s="15">
        <v>2206554</v>
      </c>
      <c r="G86" s="15">
        <v>2209312</v>
      </c>
      <c r="H86" s="15">
        <v>2209312</v>
      </c>
      <c r="I86" s="11">
        <f t="shared" si="0"/>
        <v>1</v>
      </c>
    </row>
    <row r="87" spans="2:9" ht="28.5">
      <c r="B87" s="108"/>
      <c r="C87" s="18">
        <v>75814</v>
      </c>
      <c r="D87" s="8"/>
      <c r="E87" s="9" t="s">
        <v>49</v>
      </c>
      <c r="F87" s="13">
        <v>70000</v>
      </c>
      <c r="G87" s="16">
        <f>SUM(G88:G90)</f>
        <v>310000</v>
      </c>
      <c r="H87" s="16">
        <f>SUM(H88:H90)</f>
        <v>253825</v>
      </c>
      <c r="I87" s="11">
        <f t="shared" si="0"/>
        <v>0.8187903225806452</v>
      </c>
    </row>
    <row r="88" spans="2:9" ht="12.75">
      <c r="B88" s="108"/>
      <c r="C88" s="107"/>
      <c r="D88" s="10" t="s">
        <v>82</v>
      </c>
      <c r="E88" s="8" t="s">
        <v>19</v>
      </c>
      <c r="F88" s="15">
        <v>70000</v>
      </c>
      <c r="G88" s="15">
        <v>70000</v>
      </c>
      <c r="H88" s="15">
        <v>65249</v>
      </c>
      <c r="I88" s="11">
        <f t="shared" si="0"/>
        <v>0.9321285714285714</v>
      </c>
    </row>
    <row r="89" spans="2:9" ht="15" customHeight="1">
      <c r="B89" s="108"/>
      <c r="C89" s="108"/>
      <c r="D89" s="10" t="s">
        <v>87</v>
      </c>
      <c r="E89" s="8" t="s">
        <v>36</v>
      </c>
      <c r="F89" s="15"/>
      <c r="G89" s="15"/>
      <c r="H89" s="15">
        <v>170576</v>
      </c>
      <c r="I89" s="11"/>
    </row>
    <row r="90" spans="2:9" ht="49.5" customHeight="1">
      <c r="B90" s="109"/>
      <c r="C90" s="109"/>
      <c r="D90" s="10">
        <v>271</v>
      </c>
      <c r="E90" s="19" t="s">
        <v>110</v>
      </c>
      <c r="F90" s="15"/>
      <c r="G90" s="15">
        <v>240000</v>
      </c>
      <c r="H90" s="15">
        <v>18000</v>
      </c>
      <c r="I90" s="11">
        <f t="shared" si="0"/>
        <v>0.075</v>
      </c>
    </row>
    <row r="91" spans="2:9" ht="29.25" thickBot="1">
      <c r="B91" s="54">
        <v>801</v>
      </c>
      <c r="C91" s="57"/>
      <c r="D91" s="57"/>
      <c r="E91" s="64" t="s">
        <v>50</v>
      </c>
      <c r="F91" s="58">
        <v>113473</v>
      </c>
      <c r="G91" s="58">
        <f>SUM(G92+G96+G98+G104+G108+G110+G116+G118+G121)</f>
        <v>726385</v>
      </c>
      <c r="H91" s="58">
        <f>SUM(H92+H96+H98+H104+H108+H110+H116+H118+H121)</f>
        <v>652725</v>
      </c>
      <c r="I91" s="65">
        <f aca="true" t="shared" si="1" ref="I91:I175">H91/G91</f>
        <v>0.8985937209606476</v>
      </c>
    </row>
    <row r="92" spans="2:9" ht="15.75" customHeight="1">
      <c r="B92" s="108"/>
      <c r="C92" s="18">
        <v>80102</v>
      </c>
      <c r="D92" s="8"/>
      <c r="E92" s="18" t="s">
        <v>51</v>
      </c>
      <c r="F92" s="16" t="s">
        <v>17</v>
      </c>
      <c r="G92" s="16">
        <f>SUM(G95)</f>
        <v>7514</v>
      </c>
      <c r="H92" s="16">
        <f>SUM(H93:H95)</f>
        <v>8646</v>
      </c>
      <c r="I92" s="20"/>
    </row>
    <row r="93" spans="2:9" ht="14.25" customHeight="1">
      <c r="B93" s="108"/>
      <c r="C93" s="110"/>
      <c r="D93" s="10" t="s">
        <v>82</v>
      </c>
      <c r="E93" s="8" t="s">
        <v>19</v>
      </c>
      <c r="F93" s="16"/>
      <c r="G93" s="16"/>
      <c r="H93" s="15">
        <v>1091</v>
      </c>
      <c r="I93" s="20"/>
    </row>
    <row r="94" spans="2:9" ht="13.5" customHeight="1">
      <c r="B94" s="108"/>
      <c r="C94" s="111"/>
      <c r="D94" s="10" t="s">
        <v>87</v>
      </c>
      <c r="E94" s="8" t="s">
        <v>36</v>
      </c>
      <c r="F94" s="16"/>
      <c r="G94" s="16"/>
      <c r="H94" s="15">
        <v>41</v>
      </c>
      <c r="I94" s="20"/>
    </row>
    <row r="95" spans="2:9" ht="36.75" customHeight="1">
      <c r="B95" s="108"/>
      <c r="C95" s="112"/>
      <c r="D95" s="8">
        <v>213</v>
      </c>
      <c r="E95" s="19" t="s">
        <v>15</v>
      </c>
      <c r="F95" s="16" t="s">
        <v>17</v>
      </c>
      <c r="G95" s="15">
        <v>7514</v>
      </c>
      <c r="H95" s="15">
        <v>7514</v>
      </c>
      <c r="I95" s="11"/>
    </row>
    <row r="96" spans="2:9" ht="12.75">
      <c r="B96" s="108"/>
      <c r="C96" s="30">
        <v>80111</v>
      </c>
      <c r="D96" s="8"/>
      <c r="E96" s="18" t="s">
        <v>103</v>
      </c>
      <c r="F96" s="16"/>
      <c r="G96" s="16">
        <f>SUM(G97)</f>
        <v>1872</v>
      </c>
      <c r="H96" s="16">
        <f>SUM(H97)</f>
        <v>1872</v>
      </c>
      <c r="I96" s="11"/>
    </row>
    <row r="97" spans="2:9" ht="37.5" customHeight="1">
      <c r="B97" s="108"/>
      <c r="C97" s="30"/>
      <c r="D97" s="8">
        <v>213</v>
      </c>
      <c r="E97" s="19" t="s">
        <v>15</v>
      </c>
      <c r="F97" s="16"/>
      <c r="G97" s="15">
        <v>1872</v>
      </c>
      <c r="H97" s="10">
        <v>1872</v>
      </c>
      <c r="I97" s="11"/>
    </row>
    <row r="98" spans="2:9" ht="17.25" customHeight="1">
      <c r="B98" s="108"/>
      <c r="C98" s="28">
        <v>80120</v>
      </c>
      <c r="D98" s="8"/>
      <c r="E98" s="18" t="s">
        <v>52</v>
      </c>
      <c r="F98" s="13" t="s">
        <v>17</v>
      </c>
      <c r="G98" s="16">
        <f>SUM(G102:G103)</f>
        <v>181810</v>
      </c>
      <c r="H98" s="16">
        <f>SUM(H99:H103)</f>
        <v>184227</v>
      </c>
      <c r="I98" s="11">
        <f t="shared" si="1"/>
        <v>1.0132940982344205</v>
      </c>
    </row>
    <row r="99" spans="2:9" ht="27" customHeight="1">
      <c r="B99" s="96"/>
      <c r="C99" s="110"/>
      <c r="D99" s="10" t="s">
        <v>114</v>
      </c>
      <c r="E99" s="8" t="s">
        <v>116</v>
      </c>
      <c r="F99" s="13"/>
      <c r="G99" s="16"/>
      <c r="H99" s="15">
        <v>230</v>
      </c>
      <c r="I99" s="11"/>
    </row>
    <row r="100" spans="2:9" ht="14.25" customHeight="1">
      <c r="B100" s="96"/>
      <c r="C100" s="111"/>
      <c r="D100" s="10" t="s">
        <v>82</v>
      </c>
      <c r="E100" s="8" t="s">
        <v>64</v>
      </c>
      <c r="F100" s="13"/>
      <c r="G100" s="16"/>
      <c r="H100" s="15">
        <v>2119</v>
      </c>
      <c r="I100" s="11"/>
    </row>
    <row r="101" spans="2:9" ht="13.5" customHeight="1">
      <c r="B101" s="96"/>
      <c r="C101" s="111"/>
      <c r="D101" s="10" t="s">
        <v>87</v>
      </c>
      <c r="E101" s="8" t="s">
        <v>36</v>
      </c>
      <c r="F101" s="13"/>
      <c r="G101" s="16"/>
      <c r="H101" s="15">
        <v>73</v>
      </c>
      <c r="I101" s="11"/>
    </row>
    <row r="102" spans="2:9" ht="38.25" customHeight="1">
      <c r="B102" s="96"/>
      <c r="C102" s="108"/>
      <c r="D102" s="8">
        <v>213</v>
      </c>
      <c r="E102" s="19" t="s">
        <v>15</v>
      </c>
      <c r="F102" s="16" t="s">
        <v>17</v>
      </c>
      <c r="G102" s="15">
        <v>31810</v>
      </c>
      <c r="H102" s="15">
        <v>31810</v>
      </c>
      <c r="I102" s="11">
        <f t="shared" si="1"/>
        <v>1</v>
      </c>
    </row>
    <row r="103" spans="2:10" ht="74.25" customHeight="1">
      <c r="B103" s="96"/>
      <c r="C103" s="109"/>
      <c r="D103" s="8">
        <v>626</v>
      </c>
      <c r="E103" s="27" t="s">
        <v>117</v>
      </c>
      <c r="F103" s="16" t="s">
        <v>17</v>
      </c>
      <c r="G103" s="15">
        <v>150000</v>
      </c>
      <c r="H103" s="15">
        <v>149995</v>
      </c>
      <c r="I103" s="11">
        <f t="shared" si="1"/>
        <v>0.9999666666666667</v>
      </c>
      <c r="J103" s="23"/>
    </row>
    <row r="104" spans="2:9" ht="15.75" customHeight="1">
      <c r="B104" s="108"/>
      <c r="C104" s="28">
        <v>80130</v>
      </c>
      <c r="D104" s="8"/>
      <c r="E104" s="18" t="s">
        <v>53</v>
      </c>
      <c r="F104" s="16" t="s">
        <v>17</v>
      </c>
      <c r="G104" s="16">
        <f>SUM(G107)</f>
        <v>33088</v>
      </c>
      <c r="H104" s="16">
        <f>SUM(H105:H107)</f>
        <v>35928</v>
      </c>
      <c r="I104" s="11">
        <f t="shared" si="1"/>
        <v>1.0858317214700193</v>
      </c>
    </row>
    <row r="105" spans="2:9" ht="15.75" customHeight="1">
      <c r="B105" s="96"/>
      <c r="C105" s="81"/>
      <c r="D105" s="10" t="s">
        <v>82</v>
      </c>
      <c r="E105" s="8" t="s">
        <v>19</v>
      </c>
      <c r="F105" s="16"/>
      <c r="G105" s="16"/>
      <c r="H105" s="15">
        <v>2703</v>
      </c>
      <c r="I105" s="11"/>
    </row>
    <row r="106" spans="2:9" ht="15" customHeight="1">
      <c r="B106" s="96"/>
      <c r="C106" s="75"/>
      <c r="D106" s="10" t="s">
        <v>87</v>
      </c>
      <c r="E106" s="8" t="s">
        <v>36</v>
      </c>
      <c r="F106" s="16"/>
      <c r="G106" s="16"/>
      <c r="H106" s="15">
        <v>137</v>
      </c>
      <c r="I106" s="11"/>
    </row>
    <row r="107" spans="2:9" ht="38.25" customHeight="1">
      <c r="B107" s="96"/>
      <c r="C107" s="2"/>
      <c r="D107" s="8">
        <v>213</v>
      </c>
      <c r="E107" s="19" t="s">
        <v>15</v>
      </c>
      <c r="F107" s="16" t="s">
        <v>17</v>
      </c>
      <c r="G107" s="15">
        <v>33088</v>
      </c>
      <c r="H107" s="15">
        <v>33088</v>
      </c>
      <c r="I107" s="11">
        <f t="shared" si="1"/>
        <v>1</v>
      </c>
    </row>
    <row r="108" spans="2:9" ht="15.75" customHeight="1">
      <c r="B108" s="108"/>
      <c r="C108" s="29">
        <v>80134</v>
      </c>
      <c r="D108" s="8"/>
      <c r="E108" s="18" t="s">
        <v>104</v>
      </c>
      <c r="F108" s="16"/>
      <c r="G108" s="16">
        <f>SUM(G109)</f>
        <v>2634</v>
      </c>
      <c r="H108" s="24">
        <f>SUM(H109)</f>
        <v>2634</v>
      </c>
      <c r="I108" s="11">
        <f>H108/G108</f>
        <v>1</v>
      </c>
    </row>
    <row r="109" spans="2:9" ht="39" customHeight="1">
      <c r="B109" s="108"/>
      <c r="C109" s="25"/>
      <c r="D109" s="8">
        <v>213</v>
      </c>
      <c r="E109" s="19" t="s">
        <v>15</v>
      </c>
      <c r="F109" s="16"/>
      <c r="G109" s="15">
        <v>2634</v>
      </c>
      <c r="H109" s="10">
        <v>2634</v>
      </c>
      <c r="I109" s="11">
        <f>H109/G109</f>
        <v>1</v>
      </c>
    </row>
    <row r="110" spans="2:9" ht="29.25" customHeight="1">
      <c r="B110" s="108"/>
      <c r="C110" s="18">
        <v>80140</v>
      </c>
      <c r="D110" s="8"/>
      <c r="E110" s="18" t="s">
        <v>54</v>
      </c>
      <c r="F110" s="16" t="s">
        <v>17</v>
      </c>
      <c r="G110" s="16">
        <f>SUM(G113+G115)</f>
        <v>303093</v>
      </c>
      <c r="H110" s="16">
        <f>SUM(H111:H115)</f>
        <v>232829</v>
      </c>
      <c r="I110" s="11">
        <f t="shared" si="1"/>
        <v>0.7681767642274814</v>
      </c>
    </row>
    <row r="111" spans="2:9" ht="12.75">
      <c r="B111" s="108"/>
      <c r="C111" s="107"/>
      <c r="D111" s="10" t="s">
        <v>82</v>
      </c>
      <c r="E111" s="8" t="s">
        <v>19</v>
      </c>
      <c r="F111" s="16" t="s">
        <v>17</v>
      </c>
      <c r="G111" s="16" t="s">
        <v>17</v>
      </c>
      <c r="H111" s="15">
        <v>1920</v>
      </c>
      <c r="I111" s="11"/>
    </row>
    <row r="112" spans="2:9" ht="15" customHeight="1">
      <c r="B112" s="108"/>
      <c r="C112" s="108"/>
      <c r="D112" s="10" t="s">
        <v>87</v>
      </c>
      <c r="E112" s="8" t="s">
        <v>36</v>
      </c>
      <c r="F112" s="16"/>
      <c r="G112" s="16"/>
      <c r="H112" s="15">
        <v>73</v>
      </c>
      <c r="I112" s="11"/>
    </row>
    <row r="113" spans="2:9" ht="38.25" customHeight="1">
      <c r="B113" s="108"/>
      <c r="C113" s="108"/>
      <c r="D113" s="8">
        <v>213</v>
      </c>
      <c r="E113" s="19" t="s">
        <v>15</v>
      </c>
      <c r="F113" s="16"/>
      <c r="G113" s="15">
        <v>28093</v>
      </c>
      <c r="H113" s="15">
        <v>28093</v>
      </c>
      <c r="I113" s="11">
        <f t="shared" si="1"/>
        <v>1</v>
      </c>
    </row>
    <row r="114" spans="2:9" ht="27.75" customHeight="1">
      <c r="B114" s="108"/>
      <c r="C114" s="108"/>
      <c r="D114" s="8">
        <v>242</v>
      </c>
      <c r="E114" s="8" t="s">
        <v>55</v>
      </c>
      <c r="F114" s="16" t="s">
        <v>17</v>
      </c>
      <c r="G114" s="16" t="s">
        <v>17</v>
      </c>
      <c r="H114" s="15">
        <v>37743</v>
      </c>
      <c r="I114" s="11"/>
    </row>
    <row r="115" spans="2:9" ht="75" customHeight="1">
      <c r="B115" s="108"/>
      <c r="C115" s="109"/>
      <c r="D115" s="8">
        <v>626</v>
      </c>
      <c r="E115" s="27" t="s">
        <v>117</v>
      </c>
      <c r="F115" s="16"/>
      <c r="G115" s="15">
        <v>275000</v>
      </c>
      <c r="H115" s="15">
        <v>165000</v>
      </c>
      <c r="I115" s="11">
        <f t="shared" si="1"/>
        <v>0.6</v>
      </c>
    </row>
    <row r="116" spans="2:9" ht="38.25" customHeight="1">
      <c r="B116" s="108"/>
      <c r="C116" s="18">
        <v>80143</v>
      </c>
      <c r="D116" s="8"/>
      <c r="E116" s="26" t="s">
        <v>56</v>
      </c>
      <c r="F116" s="16">
        <v>69349</v>
      </c>
      <c r="G116" s="16">
        <f>SUM(G117)</f>
        <v>70469</v>
      </c>
      <c r="H116" s="16">
        <f>SUM(H117)</f>
        <v>70469</v>
      </c>
      <c r="I116" s="11">
        <f t="shared" si="1"/>
        <v>1</v>
      </c>
    </row>
    <row r="117" spans="2:9" ht="50.25" customHeight="1">
      <c r="B117" s="108"/>
      <c r="C117" s="8"/>
      <c r="D117" s="19">
        <v>233</v>
      </c>
      <c r="E117" s="19" t="s">
        <v>105</v>
      </c>
      <c r="F117" s="22">
        <v>69349</v>
      </c>
      <c r="G117" s="22">
        <v>70469</v>
      </c>
      <c r="H117" s="22">
        <v>70469</v>
      </c>
      <c r="I117" s="20">
        <f t="shared" si="1"/>
        <v>1</v>
      </c>
    </row>
    <row r="118" spans="2:9" ht="27" customHeight="1">
      <c r="B118" s="108"/>
      <c r="C118" s="18">
        <v>80146</v>
      </c>
      <c r="D118" s="8"/>
      <c r="E118" s="18" t="s">
        <v>57</v>
      </c>
      <c r="F118" s="16">
        <v>44124</v>
      </c>
      <c r="G118" s="16">
        <v>44124</v>
      </c>
      <c r="H118" s="16">
        <f>SUM(H119:H120)</f>
        <v>34339</v>
      </c>
      <c r="I118" s="11">
        <f t="shared" si="1"/>
        <v>0.7782386003082222</v>
      </c>
    </row>
    <row r="119" spans="2:9" ht="15">
      <c r="B119" s="108"/>
      <c r="C119" s="107"/>
      <c r="D119" s="10" t="s">
        <v>82</v>
      </c>
      <c r="E119" s="8" t="s">
        <v>19</v>
      </c>
      <c r="F119" s="14" t="s">
        <v>17</v>
      </c>
      <c r="G119" s="14" t="s">
        <v>17</v>
      </c>
      <c r="H119" s="15">
        <v>595</v>
      </c>
      <c r="I119" s="11"/>
    </row>
    <row r="120" spans="2:9" ht="53.25" customHeight="1">
      <c r="B120" s="108"/>
      <c r="C120" s="109"/>
      <c r="D120" s="8">
        <v>231</v>
      </c>
      <c r="E120" s="8" t="s">
        <v>58</v>
      </c>
      <c r="F120" s="15">
        <v>44124</v>
      </c>
      <c r="G120" s="15">
        <v>44124</v>
      </c>
      <c r="H120" s="15">
        <v>33744</v>
      </c>
      <c r="I120" s="11">
        <f t="shared" si="1"/>
        <v>0.7647538754419364</v>
      </c>
    </row>
    <row r="121" spans="2:9" ht="14.25">
      <c r="B121" s="108"/>
      <c r="C121" s="30">
        <v>80195</v>
      </c>
      <c r="D121" s="8"/>
      <c r="E121" s="18" t="s">
        <v>59</v>
      </c>
      <c r="F121" s="13" t="s">
        <v>17</v>
      </c>
      <c r="G121" s="16">
        <f>SUM(G122:G123)</f>
        <v>81781</v>
      </c>
      <c r="H121" s="16">
        <f>SUM(H122:H123)</f>
        <v>81781</v>
      </c>
      <c r="I121" s="11">
        <f t="shared" si="1"/>
        <v>1</v>
      </c>
    </row>
    <row r="122" spans="2:9" ht="40.5" customHeight="1">
      <c r="B122" s="108"/>
      <c r="C122" s="108"/>
      <c r="D122" s="8">
        <v>213</v>
      </c>
      <c r="E122" s="8" t="s">
        <v>15</v>
      </c>
      <c r="F122" s="14" t="s">
        <v>17</v>
      </c>
      <c r="G122" s="15">
        <v>63781</v>
      </c>
      <c r="H122" s="15">
        <v>63781</v>
      </c>
      <c r="I122" s="11">
        <f t="shared" si="1"/>
        <v>1</v>
      </c>
    </row>
    <row r="123" spans="2:9" ht="54" customHeight="1">
      <c r="B123" s="109"/>
      <c r="C123" s="109"/>
      <c r="D123" s="8">
        <v>231</v>
      </c>
      <c r="E123" s="8" t="s">
        <v>58</v>
      </c>
      <c r="F123" s="15" t="s">
        <v>17</v>
      </c>
      <c r="G123" s="15">
        <v>18000</v>
      </c>
      <c r="H123" s="15">
        <v>18000</v>
      </c>
      <c r="I123" s="11">
        <f t="shared" si="1"/>
        <v>1</v>
      </c>
    </row>
    <row r="124" spans="2:9" ht="17.25" customHeight="1" thickBot="1">
      <c r="B124" s="40">
        <v>851</v>
      </c>
      <c r="C124" s="41"/>
      <c r="D124" s="41"/>
      <c r="E124" s="42" t="s">
        <v>60</v>
      </c>
      <c r="F124" s="43">
        <v>554000</v>
      </c>
      <c r="G124" s="43">
        <f>SUM(G125+G129+G131+G133)</f>
        <v>1148489</v>
      </c>
      <c r="H124" s="43">
        <f>SUM(H129+H131+H133)</f>
        <v>1026232</v>
      </c>
      <c r="I124" s="44">
        <f t="shared" si="1"/>
        <v>0.8935496987781337</v>
      </c>
    </row>
    <row r="125" spans="2:9" ht="14.25" customHeight="1">
      <c r="B125" s="124"/>
      <c r="C125" s="18">
        <v>85111</v>
      </c>
      <c r="D125" s="8"/>
      <c r="E125" s="18" t="s">
        <v>106</v>
      </c>
      <c r="F125" s="16"/>
      <c r="G125" s="16">
        <v>120000</v>
      </c>
      <c r="H125" s="10"/>
      <c r="I125" s="11"/>
    </row>
    <row r="126" spans="2:9" ht="14.25" customHeight="1">
      <c r="B126" s="125"/>
      <c r="C126" s="110"/>
      <c r="D126" s="107">
        <v>626</v>
      </c>
      <c r="E126" s="113" t="s">
        <v>120</v>
      </c>
      <c r="F126" s="115"/>
      <c r="G126" s="118">
        <v>120000</v>
      </c>
      <c r="H126" s="101"/>
      <c r="I126" s="104"/>
    </row>
    <row r="127" spans="2:9" ht="14.25" customHeight="1">
      <c r="B127" s="125"/>
      <c r="C127" s="111"/>
      <c r="D127" s="108"/>
      <c r="E127" s="114"/>
      <c r="F127" s="116"/>
      <c r="G127" s="119"/>
      <c r="H127" s="102"/>
      <c r="I127" s="105"/>
    </row>
    <row r="128" spans="2:9" ht="21" customHeight="1">
      <c r="B128" s="125"/>
      <c r="C128" s="112"/>
      <c r="D128" s="109"/>
      <c r="E128" s="114"/>
      <c r="F128" s="117"/>
      <c r="G128" s="120"/>
      <c r="H128" s="103"/>
      <c r="I128" s="106"/>
    </row>
    <row r="129" spans="2:9" ht="16.5" customHeight="1">
      <c r="B129" s="125"/>
      <c r="C129" s="18">
        <v>85154</v>
      </c>
      <c r="D129" s="8"/>
      <c r="E129" s="30" t="s">
        <v>107</v>
      </c>
      <c r="F129" s="16"/>
      <c r="G129" s="16">
        <f>SUM(G130)</f>
        <v>5200</v>
      </c>
      <c r="H129" s="16">
        <f>SUM(H130)</f>
        <v>5200</v>
      </c>
      <c r="I129" s="11">
        <f>H129/G129</f>
        <v>1</v>
      </c>
    </row>
    <row r="130" spans="2:9" ht="52.5" customHeight="1">
      <c r="B130" s="125"/>
      <c r="C130" s="18"/>
      <c r="D130" s="8">
        <v>231</v>
      </c>
      <c r="E130" s="8" t="s">
        <v>109</v>
      </c>
      <c r="F130" s="16"/>
      <c r="G130" s="15">
        <v>5200</v>
      </c>
      <c r="H130" s="15">
        <v>5200</v>
      </c>
      <c r="I130" s="11">
        <f>H130/G130</f>
        <v>1</v>
      </c>
    </row>
    <row r="131" spans="2:9" ht="26.25" customHeight="1">
      <c r="B131" s="125"/>
      <c r="C131" s="18">
        <v>85156</v>
      </c>
      <c r="D131" s="8"/>
      <c r="E131" s="18" t="s">
        <v>61</v>
      </c>
      <c r="F131" s="16">
        <v>554000</v>
      </c>
      <c r="G131" s="16">
        <f>SUM(G132)</f>
        <v>473289</v>
      </c>
      <c r="H131" s="24">
        <f>SUM(H132)</f>
        <v>471032</v>
      </c>
      <c r="I131" s="11">
        <f t="shared" si="1"/>
        <v>0.9952312434897072</v>
      </c>
    </row>
    <row r="132" spans="2:9" ht="51.75" customHeight="1">
      <c r="B132" s="125"/>
      <c r="C132" s="8"/>
      <c r="D132" s="8">
        <v>211</v>
      </c>
      <c r="E132" s="8" t="s">
        <v>10</v>
      </c>
      <c r="F132" s="15">
        <v>554000</v>
      </c>
      <c r="G132" s="15">
        <v>473289</v>
      </c>
      <c r="H132" s="15">
        <v>471032</v>
      </c>
      <c r="I132" s="11">
        <f t="shared" si="1"/>
        <v>0.9952312434897072</v>
      </c>
    </row>
    <row r="133" spans="2:9" ht="16.5" customHeight="1">
      <c r="B133" s="125"/>
      <c r="C133" s="28">
        <v>85195</v>
      </c>
      <c r="D133" s="8"/>
      <c r="E133" s="18" t="s">
        <v>59</v>
      </c>
      <c r="F133" s="15"/>
      <c r="G133" s="16">
        <f>SUM(G134)</f>
        <v>550000</v>
      </c>
      <c r="H133" s="16">
        <f>SUM(H134)</f>
        <v>550000</v>
      </c>
      <c r="I133" s="11">
        <f t="shared" si="1"/>
        <v>1</v>
      </c>
    </row>
    <row r="134" spans="2:9" ht="53.25" customHeight="1">
      <c r="B134" s="126"/>
      <c r="C134" s="8"/>
      <c r="D134" s="8">
        <v>271</v>
      </c>
      <c r="E134" s="8" t="s">
        <v>21</v>
      </c>
      <c r="F134" s="15" t="s">
        <v>17</v>
      </c>
      <c r="G134" s="15">
        <v>550000</v>
      </c>
      <c r="H134" s="15">
        <v>550000</v>
      </c>
      <c r="I134" s="11">
        <f t="shared" si="1"/>
        <v>1</v>
      </c>
    </row>
    <row r="135" spans="2:9" ht="24.75" customHeight="1" thickBot="1">
      <c r="B135" s="54">
        <v>853</v>
      </c>
      <c r="C135" s="57"/>
      <c r="D135" s="57"/>
      <c r="E135" s="66" t="s">
        <v>62</v>
      </c>
      <c r="F135" s="67">
        <v>3670851</v>
      </c>
      <c r="G135" s="58">
        <f>SUM(G136+G141+G143+G146+G148+G150+G152+G154+G158+G160)</f>
        <v>4405220</v>
      </c>
      <c r="H135" s="58">
        <f>SUM(H136+H141+H143+H146+H148+H150+H152+H154+H158+H160)</f>
        <v>4415178</v>
      </c>
      <c r="I135" s="65">
        <f t="shared" si="1"/>
        <v>1.0022605000431306</v>
      </c>
    </row>
    <row r="136" spans="2:9" ht="25.5">
      <c r="B136" s="108"/>
      <c r="C136" s="28">
        <v>85301</v>
      </c>
      <c r="D136" s="8"/>
      <c r="E136" s="18" t="s">
        <v>63</v>
      </c>
      <c r="F136" s="21">
        <v>2087000</v>
      </c>
      <c r="G136" s="16">
        <f>SUM(G137:G140)</f>
        <v>2565304</v>
      </c>
      <c r="H136" s="16">
        <f>SUM(H137:H140)</f>
        <v>2575463</v>
      </c>
      <c r="I136" s="11">
        <f t="shared" si="1"/>
        <v>1.0039601544300403</v>
      </c>
    </row>
    <row r="137" spans="2:9" ht="15.75" customHeight="1">
      <c r="B137" s="96"/>
      <c r="C137" s="107"/>
      <c r="D137" s="10" t="s">
        <v>96</v>
      </c>
      <c r="E137" s="74" t="s">
        <v>64</v>
      </c>
      <c r="F137" s="15">
        <v>6000</v>
      </c>
      <c r="G137" s="15">
        <v>6000</v>
      </c>
      <c r="H137" s="15">
        <v>18061</v>
      </c>
      <c r="I137" s="11">
        <f t="shared" si="1"/>
        <v>3.0101666666666667</v>
      </c>
    </row>
    <row r="138" spans="2:9" ht="12.75">
      <c r="B138" s="96"/>
      <c r="C138" s="108"/>
      <c r="D138" s="10" t="s">
        <v>82</v>
      </c>
      <c r="E138" s="74" t="s">
        <v>19</v>
      </c>
      <c r="F138" s="15" t="s">
        <v>17</v>
      </c>
      <c r="G138" s="15" t="s">
        <v>17</v>
      </c>
      <c r="H138" s="15">
        <v>1213</v>
      </c>
      <c r="I138" s="11"/>
    </row>
    <row r="139" spans="2:9" ht="42.75" customHeight="1">
      <c r="B139" s="96"/>
      <c r="C139" s="108"/>
      <c r="D139" s="8">
        <v>213</v>
      </c>
      <c r="E139" s="8" t="s">
        <v>15</v>
      </c>
      <c r="F139" s="15">
        <v>2081000</v>
      </c>
      <c r="G139" s="15">
        <v>2557304</v>
      </c>
      <c r="H139" s="15">
        <v>2554189</v>
      </c>
      <c r="I139" s="11">
        <f t="shared" si="1"/>
        <v>0.9987819203348527</v>
      </c>
    </row>
    <row r="140" spans="2:9" ht="38.25" customHeight="1">
      <c r="B140" s="96"/>
      <c r="C140" s="2"/>
      <c r="D140" s="8">
        <v>271</v>
      </c>
      <c r="E140" s="19" t="s">
        <v>121</v>
      </c>
      <c r="F140" s="15"/>
      <c r="G140" s="15">
        <v>2000</v>
      </c>
      <c r="H140" s="15">
        <v>2000</v>
      </c>
      <c r="I140" s="11">
        <f t="shared" si="1"/>
        <v>1</v>
      </c>
    </row>
    <row r="141" spans="2:9" ht="14.25">
      <c r="B141" s="108"/>
      <c r="C141" s="18">
        <v>85303</v>
      </c>
      <c r="D141" s="8"/>
      <c r="E141" s="9" t="s">
        <v>65</v>
      </c>
      <c r="F141" s="16">
        <v>179000</v>
      </c>
      <c r="G141" s="16">
        <f>SUM(G142)</f>
        <v>190000</v>
      </c>
      <c r="H141" s="16">
        <f>SUM(H142)</f>
        <v>190000</v>
      </c>
      <c r="I141" s="11">
        <f t="shared" si="1"/>
        <v>1</v>
      </c>
    </row>
    <row r="142" spans="2:9" ht="37.5" customHeight="1">
      <c r="B142" s="108"/>
      <c r="C142" s="8"/>
      <c r="D142" s="8">
        <v>211</v>
      </c>
      <c r="E142" s="19" t="s">
        <v>122</v>
      </c>
      <c r="F142" s="15">
        <v>179000</v>
      </c>
      <c r="G142" s="15">
        <v>190000</v>
      </c>
      <c r="H142" s="15">
        <v>190000</v>
      </c>
      <c r="I142" s="11">
        <f t="shared" si="1"/>
        <v>1</v>
      </c>
    </row>
    <row r="143" spans="2:9" ht="12.75">
      <c r="B143" s="108"/>
      <c r="C143" s="18">
        <v>85304</v>
      </c>
      <c r="D143" s="8"/>
      <c r="E143" s="18" t="s">
        <v>66</v>
      </c>
      <c r="F143" s="16">
        <v>742000</v>
      </c>
      <c r="G143" s="16">
        <f>SUM(G145)</f>
        <v>894000</v>
      </c>
      <c r="H143" s="16">
        <f>SUM(H144:H145)</f>
        <v>894644</v>
      </c>
      <c r="I143" s="11">
        <f t="shared" si="1"/>
        <v>1.0007203579418344</v>
      </c>
    </row>
    <row r="144" spans="2:9" ht="12.75">
      <c r="B144" s="108"/>
      <c r="C144" s="107"/>
      <c r="D144" s="10" t="s">
        <v>82</v>
      </c>
      <c r="E144" s="8" t="s">
        <v>19</v>
      </c>
      <c r="F144" s="15" t="s">
        <v>17</v>
      </c>
      <c r="G144" s="15" t="s">
        <v>17</v>
      </c>
      <c r="H144" s="15">
        <v>644</v>
      </c>
      <c r="I144" s="11"/>
    </row>
    <row r="145" spans="2:9" ht="40.5" customHeight="1">
      <c r="B145" s="108"/>
      <c r="C145" s="109"/>
      <c r="D145" s="8">
        <v>213</v>
      </c>
      <c r="E145" s="8" t="s">
        <v>15</v>
      </c>
      <c r="F145" s="15">
        <v>742000</v>
      </c>
      <c r="G145" s="15">
        <v>894000</v>
      </c>
      <c r="H145" s="15">
        <v>894000</v>
      </c>
      <c r="I145" s="11">
        <f t="shared" si="1"/>
        <v>1</v>
      </c>
    </row>
    <row r="146" spans="2:9" ht="25.5">
      <c r="B146" s="108"/>
      <c r="C146" s="18">
        <v>85316</v>
      </c>
      <c r="D146" s="8"/>
      <c r="E146" s="18" t="s">
        <v>67</v>
      </c>
      <c r="F146" s="16">
        <v>28000</v>
      </c>
      <c r="G146" s="16">
        <f>SUM(G147)</f>
        <v>38543</v>
      </c>
      <c r="H146" s="16">
        <f>SUM(H147)</f>
        <v>38543</v>
      </c>
      <c r="I146" s="11">
        <f t="shared" si="1"/>
        <v>1</v>
      </c>
    </row>
    <row r="147" spans="2:9" ht="52.5" customHeight="1">
      <c r="B147" s="108"/>
      <c r="C147" s="8"/>
      <c r="D147" s="8">
        <v>211</v>
      </c>
      <c r="E147" s="8" t="s">
        <v>10</v>
      </c>
      <c r="F147" s="15">
        <v>28000</v>
      </c>
      <c r="G147" s="15">
        <v>38543</v>
      </c>
      <c r="H147" s="15">
        <v>38543</v>
      </c>
      <c r="I147" s="11">
        <f t="shared" si="1"/>
        <v>1</v>
      </c>
    </row>
    <row r="148" spans="2:9" ht="25.5">
      <c r="B148" s="108"/>
      <c r="C148" s="18">
        <v>85318</v>
      </c>
      <c r="D148" s="8"/>
      <c r="E148" s="18" t="s">
        <v>68</v>
      </c>
      <c r="F148" s="16">
        <v>98000</v>
      </c>
      <c r="G148" s="16">
        <v>98000</v>
      </c>
      <c r="H148" s="16">
        <f>SUM(H149)</f>
        <v>98000</v>
      </c>
      <c r="I148" s="11">
        <f t="shared" si="1"/>
        <v>1</v>
      </c>
    </row>
    <row r="149" spans="2:9" ht="53.25" customHeight="1">
      <c r="B149" s="108"/>
      <c r="C149" s="8"/>
      <c r="D149" s="8">
        <v>211</v>
      </c>
      <c r="E149" s="8" t="s">
        <v>10</v>
      </c>
      <c r="F149" s="15">
        <v>98000</v>
      </c>
      <c r="G149" s="15">
        <v>98000</v>
      </c>
      <c r="H149" s="15">
        <v>98000</v>
      </c>
      <c r="I149" s="11">
        <f t="shared" si="1"/>
        <v>1</v>
      </c>
    </row>
    <row r="150" spans="2:9" ht="27" customHeight="1">
      <c r="B150" s="108"/>
      <c r="C150" s="18">
        <v>85321</v>
      </c>
      <c r="D150" s="8"/>
      <c r="E150" s="18" t="s">
        <v>69</v>
      </c>
      <c r="F150" s="16">
        <v>23000</v>
      </c>
      <c r="G150" s="16">
        <f>SUM(G151)</f>
        <v>39000</v>
      </c>
      <c r="H150" s="16">
        <f>SUM(H151)</f>
        <v>39000</v>
      </c>
      <c r="I150" s="11">
        <f t="shared" si="1"/>
        <v>1</v>
      </c>
    </row>
    <row r="151" spans="2:9" ht="52.5" customHeight="1">
      <c r="B151" s="108"/>
      <c r="C151" s="8"/>
      <c r="D151" s="8">
        <v>211</v>
      </c>
      <c r="E151" s="8" t="s">
        <v>10</v>
      </c>
      <c r="F151" s="15">
        <v>23000</v>
      </c>
      <c r="G151" s="15">
        <v>39000</v>
      </c>
      <c r="H151" s="15">
        <v>39000</v>
      </c>
      <c r="I151" s="11">
        <f t="shared" si="1"/>
        <v>1</v>
      </c>
    </row>
    <row r="152" spans="2:9" ht="38.25">
      <c r="B152" s="108"/>
      <c r="C152" s="18">
        <v>85324</v>
      </c>
      <c r="D152" s="8"/>
      <c r="E152" s="18" t="s">
        <v>70</v>
      </c>
      <c r="F152" s="13" t="s">
        <v>17</v>
      </c>
      <c r="G152" s="16">
        <f>SUM(G153)</f>
        <v>6000</v>
      </c>
      <c r="H152" s="16">
        <f>SUM(H153)</f>
        <v>4396</v>
      </c>
      <c r="I152" s="11">
        <f t="shared" si="1"/>
        <v>0.7326666666666667</v>
      </c>
    </row>
    <row r="153" spans="2:9" ht="27.75" customHeight="1">
      <c r="B153" s="108"/>
      <c r="C153" s="8"/>
      <c r="D153" s="10" t="s">
        <v>87</v>
      </c>
      <c r="E153" s="8" t="s">
        <v>71</v>
      </c>
      <c r="F153" s="15"/>
      <c r="G153" s="15">
        <v>6000</v>
      </c>
      <c r="H153" s="15">
        <v>4396</v>
      </c>
      <c r="I153" s="11">
        <f t="shared" si="1"/>
        <v>0.7326666666666667</v>
      </c>
    </row>
    <row r="154" spans="2:9" ht="16.5" customHeight="1">
      <c r="B154" s="108"/>
      <c r="C154" s="18">
        <v>85333</v>
      </c>
      <c r="D154" s="8"/>
      <c r="E154" s="18" t="s">
        <v>72</v>
      </c>
      <c r="F154" s="16">
        <v>512740</v>
      </c>
      <c r="G154" s="16">
        <f>SUM(G156:G157)</f>
        <v>512740</v>
      </c>
      <c r="H154" s="16">
        <f>SUM(H155:H157)</f>
        <v>513499</v>
      </c>
      <c r="I154" s="11">
        <f t="shared" si="1"/>
        <v>1.0014802824043374</v>
      </c>
    </row>
    <row r="155" spans="2:9" ht="12.75">
      <c r="B155" s="108"/>
      <c r="C155" s="107"/>
      <c r="D155" s="10" t="s">
        <v>82</v>
      </c>
      <c r="E155" s="8" t="s">
        <v>19</v>
      </c>
      <c r="F155" s="15" t="s">
        <v>17</v>
      </c>
      <c r="G155" s="15" t="s">
        <v>17</v>
      </c>
      <c r="H155" s="15">
        <v>759</v>
      </c>
      <c r="I155" s="11"/>
    </row>
    <row r="156" spans="2:9" ht="53.25" customHeight="1">
      <c r="B156" s="108"/>
      <c r="C156" s="108"/>
      <c r="D156" s="8">
        <v>211</v>
      </c>
      <c r="E156" s="8" t="s">
        <v>10</v>
      </c>
      <c r="F156" s="15">
        <v>377124</v>
      </c>
      <c r="G156" s="15">
        <v>377124</v>
      </c>
      <c r="H156" s="15">
        <v>377124</v>
      </c>
      <c r="I156" s="11">
        <f t="shared" si="1"/>
        <v>1</v>
      </c>
    </row>
    <row r="157" spans="2:9" ht="42" customHeight="1">
      <c r="B157" s="108"/>
      <c r="C157" s="109"/>
      <c r="D157" s="8">
        <v>213</v>
      </c>
      <c r="E157" s="8" t="s">
        <v>15</v>
      </c>
      <c r="F157" s="15">
        <v>135616</v>
      </c>
      <c r="G157" s="15">
        <v>135616</v>
      </c>
      <c r="H157" s="15">
        <v>135616</v>
      </c>
      <c r="I157" s="11">
        <f t="shared" si="1"/>
        <v>1</v>
      </c>
    </row>
    <row r="158" spans="2:9" ht="15.75" customHeight="1">
      <c r="B158" s="108"/>
      <c r="C158" s="18">
        <v>85334</v>
      </c>
      <c r="D158" s="8"/>
      <c r="E158" s="18" t="s">
        <v>73</v>
      </c>
      <c r="F158" s="13" t="s">
        <v>17</v>
      </c>
      <c r="G158" s="16">
        <f>SUM(G159)</f>
        <v>59617</v>
      </c>
      <c r="H158" s="16">
        <f>SUM(H159)</f>
        <v>59617</v>
      </c>
      <c r="I158" s="11">
        <f t="shared" si="1"/>
        <v>1</v>
      </c>
    </row>
    <row r="159" spans="2:9" ht="50.25" customHeight="1">
      <c r="B159" s="108"/>
      <c r="C159" s="8"/>
      <c r="D159" s="8">
        <v>211</v>
      </c>
      <c r="E159" s="19" t="s">
        <v>10</v>
      </c>
      <c r="F159" s="15" t="s">
        <v>17</v>
      </c>
      <c r="G159" s="15">
        <v>59617</v>
      </c>
      <c r="H159" s="15">
        <v>59617</v>
      </c>
      <c r="I159" s="11">
        <f t="shared" si="1"/>
        <v>1</v>
      </c>
    </row>
    <row r="160" spans="2:9" ht="12.75">
      <c r="B160" s="108"/>
      <c r="C160" s="18">
        <v>85395</v>
      </c>
      <c r="D160" s="8"/>
      <c r="E160" s="18" t="s">
        <v>59</v>
      </c>
      <c r="F160" s="16">
        <v>1111</v>
      </c>
      <c r="G160" s="16">
        <f>SUM(G161)</f>
        <v>2016</v>
      </c>
      <c r="H160" s="16">
        <f>SUM(H161)</f>
        <v>2016</v>
      </c>
      <c r="I160" s="11">
        <f t="shared" si="1"/>
        <v>1</v>
      </c>
    </row>
    <row r="161" spans="2:9" ht="38.25" customHeight="1">
      <c r="B161" s="109"/>
      <c r="C161" s="8"/>
      <c r="D161" s="8">
        <v>213</v>
      </c>
      <c r="E161" s="19" t="s">
        <v>15</v>
      </c>
      <c r="F161" s="15">
        <v>1111</v>
      </c>
      <c r="G161" s="15">
        <v>2016</v>
      </c>
      <c r="H161" s="15">
        <v>2016</v>
      </c>
      <c r="I161" s="11">
        <f t="shared" si="1"/>
        <v>1</v>
      </c>
    </row>
    <row r="162" spans="2:9" ht="27" customHeight="1" thickBot="1">
      <c r="B162" s="40">
        <v>854</v>
      </c>
      <c r="C162" s="41"/>
      <c r="D162" s="41"/>
      <c r="E162" s="42" t="s">
        <v>74</v>
      </c>
      <c r="F162" s="43">
        <v>9700</v>
      </c>
      <c r="G162" s="43">
        <f>SUM(G163+G167+G169+G171+G173)</f>
        <v>91590</v>
      </c>
      <c r="H162" s="43">
        <f>SUM(H163+H167+H169+H171+H173)</f>
        <v>91795</v>
      </c>
      <c r="I162" s="44">
        <f t="shared" si="1"/>
        <v>1.002238235615242</v>
      </c>
    </row>
    <row r="163" spans="2:9" ht="25.5">
      <c r="B163" s="89"/>
      <c r="C163" s="28">
        <v>85403</v>
      </c>
      <c r="D163" s="8"/>
      <c r="E163" s="18" t="s">
        <v>75</v>
      </c>
      <c r="F163" s="16">
        <v>9700</v>
      </c>
      <c r="G163" s="16">
        <f>SUM(G164:G166)</f>
        <v>11650</v>
      </c>
      <c r="H163" s="16">
        <f>SUM(H164:H166)</f>
        <v>11855</v>
      </c>
      <c r="I163" s="11">
        <f t="shared" si="1"/>
        <v>1.017596566523605</v>
      </c>
    </row>
    <row r="164" spans="2:9" ht="12.75">
      <c r="B164" s="96"/>
      <c r="C164" s="107"/>
      <c r="D164" s="10" t="s">
        <v>96</v>
      </c>
      <c r="E164" s="8" t="s">
        <v>64</v>
      </c>
      <c r="F164" s="15">
        <v>9700</v>
      </c>
      <c r="G164" s="15">
        <v>9700</v>
      </c>
      <c r="H164" s="15">
        <v>8998</v>
      </c>
      <c r="I164" s="11">
        <f t="shared" si="1"/>
        <v>0.9276288659793814</v>
      </c>
    </row>
    <row r="165" spans="2:9" ht="12.75">
      <c r="B165" s="96"/>
      <c r="C165" s="108"/>
      <c r="D165" s="10" t="s">
        <v>82</v>
      </c>
      <c r="E165" s="8" t="s">
        <v>19</v>
      </c>
      <c r="F165" s="15" t="s">
        <v>17</v>
      </c>
      <c r="G165" s="15" t="s">
        <v>17</v>
      </c>
      <c r="H165" s="15">
        <v>907</v>
      </c>
      <c r="I165" s="11"/>
    </row>
    <row r="166" spans="2:9" ht="39" customHeight="1">
      <c r="B166" s="96"/>
      <c r="C166" s="2"/>
      <c r="D166" s="8">
        <v>213</v>
      </c>
      <c r="E166" s="19" t="s">
        <v>15</v>
      </c>
      <c r="F166" s="15"/>
      <c r="G166" s="15">
        <v>1950</v>
      </c>
      <c r="H166" s="15">
        <v>1950</v>
      </c>
      <c r="I166" s="11">
        <f>H166/G166</f>
        <v>1</v>
      </c>
    </row>
    <row r="167" spans="2:9" ht="27" customHeight="1">
      <c r="B167" s="108"/>
      <c r="C167" s="18">
        <v>85406</v>
      </c>
      <c r="D167" s="8"/>
      <c r="E167" s="18" t="s">
        <v>123</v>
      </c>
      <c r="F167" s="15"/>
      <c r="G167" s="16">
        <f>SUM(G168)</f>
        <v>11553</v>
      </c>
      <c r="H167" s="16">
        <f>SUM(H168)</f>
        <v>11553</v>
      </c>
      <c r="I167" s="11">
        <f>H167/G167</f>
        <v>1</v>
      </c>
    </row>
    <row r="168" spans="2:9" ht="39.75" customHeight="1">
      <c r="B168" s="108"/>
      <c r="C168" s="18"/>
      <c r="D168" s="8">
        <v>213</v>
      </c>
      <c r="E168" s="19" t="s">
        <v>15</v>
      </c>
      <c r="F168" s="15"/>
      <c r="G168" s="15">
        <v>11553</v>
      </c>
      <c r="H168" s="15">
        <v>11553</v>
      </c>
      <c r="I168" s="11">
        <f>H168/G168</f>
        <v>1</v>
      </c>
    </row>
    <row r="169" spans="2:9" ht="12.75">
      <c r="B169" s="108"/>
      <c r="C169" s="18">
        <v>85410</v>
      </c>
      <c r="D169" s="8"/>
      <c r="E169" s="18" t="s">
        <v>108</v>
      </c>
      <c r="F169" s="15"/>
      <c r="G169" s="16">
        <f>SUM(G170)</f>
        <v>4171</v>
      </c>
      <c r="H169" s="16">
        <f>SUM(H170)</f>
        <v>4171</v>
      </c>
      <c r="I169" s="11">
        <f>H169/G169</f>
        <v>1</v>
      </c>
    </row>
    <row r="170" spans="2:9" ht="39" customHeight="1">
      <c r="B170" s="108"/>
      <c r="C170" s="18"/>
      <c r="D170" s="8">
        <v>213</v>
      </c>
      <c r="E170" s="19" t="s">
        <v>15</v>
      </c>
      <c r="F170" s="15"/>
      <c r="G170" s="15">
        <v>4171</v>
      </c>
      <c r="H170" s="15">
        <v>4171</v>
      </c>
      <c r="I170" s="11">
        <f>H170/G170</f>
        <v>1</v>
      </c>
    </row>
    <row r="171" spans="2:9" ht="16.5" customHeight="1">
      <c r="B171" s="108"/>
      <c r="C171" s="18">
        <v>85415</v>
      </c>
      <c r="D171" s="8"/>
      <c r="E171" s="18" t="s">
        <v>76</v>
      </c>
      <c r="F171" s="16" t="s">
        <v>17</v>
      </c>
      <c r="G171" s="16">
        <f>SUM(G172)</f>
        <v>54171</v>
      </c>
      <c r="H171" s="16">
        <f>SUM(H172)</f>
        <v>54171</v>
      </c>
      <c r="I171" s="11">
        <f t="shared" si="1"/>
        <v>1</v>
      </c>
    </row>
    <row r="172" spans="2:9" ht="39" customHeight="1">
      <c r="B172" s="108"/>
      <c r="C172" s="8"/>
      <c r="D172" s="8">
        <v>213</v>
      </c>
      <c r="E172" s="19" t="s">
        <v>15</v>
      </c>
      <c r="F172" s="16" t="s">
        <v>17</v>
      </c>
      <c r="G172" s="15">
        <v>54171</v>
      </c>
      <c r="H172" s="15">
        <v>54171</v>
      </c>
      <c r="I172" s="11">
        <f t="shared" si="1"/>
        <v>1</v>
      </c>
    </row>
    <row r="173" spans="2:9" ht="12.75">
      <c r="B173" s="108"/>
      <c r="C173" s="30">
        <v>85495</v>
      </c>
      <c r="D173" s="8"/>
      <c r="E173" s="18" t="s">
        <v>59</v>
      </c>
      <c r="F173" s="16" t="s">
        <v>17</v>
      </c>
      <c r="G173" s="16">
        <f>SUM(G174)</f>
        <v>10045</v>
      </c>
      <c r="H173" s="16">
        <f>SUM(H174)</f>
        <v>10045</v>
      </c>
      <c r="I173" s="11">
        <f t="shared" si="1"/>
        <v>1</v>
      </c>
    </row>
    <row r="174" spans="2:9" ht="42" customHeight="1">
      <c r="B174" s="144"/>
      <c r="C174" s="2"/>
      <c r="D174" s="8">
        <v>213</v>
      </c>
      <c r="E174" s="8" t="s">
        <v>15</v>
      </c>
      <c r="F174" s="15"/>
      <c r="G174" s="15">
        <v>10045</v>
      </c>
      <c r="H174" s="15">
        <v>10045</v>
      </c>
      <c r="I174" s="11">
        <f>H174/G174</f>
        <v>1</v>
      </c>
    </row>
    <row r="175" spans="2:9" ht="25.5" customHeight="1" thickBot="1">
      <c r="B175" s="52">
        <v>900</v>
      </c>
      <c r="C175" s="57"/>
      <c r="D175" s="57"/>
      <c r="E175" s="55" t="s">
        <v>77</v>
      </c>
      <c r="F175" s="58">
        <v>45000</v>
      </c>
      <c r="G175" s="58">
        <v>45000</v>
      </c>
      <c r="H175" s="58">
        <f>SUM(H176)</f>
        <v>29988</v>
      </c>
      <c r="I175" s="65">
        <f t="shared" si="1"/>
        <v>0.6664</v>
      </c>
    </row>
    <row r="176" spans="2:9" ht="27.75" customHeight="1">
      <c r="B176" s="108"/>
      <c r="C176" s="18">
        <v>90011</v>
      </c>
      <c r="D176" s="8"/>
      <c r="E176" s="18" t="s">
        <v>78</v>
      </c>
      <c r="F176" s="16">
        <v>45000</v>
      </c>
      <c r="G176" s="16">
        <v>45000</v>
      </c>
      <c r="H176" s="16">
        <f>SUM(H177)</f>
        <v>29988</v>
      </c>
      <c r="I176" s="11">
        <f>H176/G176</f>
        <v>0.6664</v>
      </c>
    </row>
    <row r="177" spans="2:9" ht="12.75">
      <c r="B177" s="108"/>
      <c r="C177" s="79"/>
      <c r="D177" s="10" t="s">
        <v>82</v>
      </c>
      <c r="E177" s="8" t="s">
        <v>19</v>
      </c>
      <c r="F177" s="15">
        <v>45000</v>
      </c>
      <c r="G177" s="15">
        <v>45000</v>
      </c>
      <c r="H177" s="15">
        <v>29988</v>
      </c>
      <c r="I177" s="11">
        <f>H177/G177</f>
        <v>0.6664</v>
      </c>
    </row>
    <row r="178" spans="2:9" ht="15" thickBot="1">
      <c r="B178" s="80"/>
      <c r="C178" s="69"/>
      <c r="D178" s="69"/>
      <c r="E178" s="70" t="s">
        <v>79</v>
      </c>
      <c r="F178" s="71">
        <v>24411043</v>
      </c>
      <c r="G178" s="71">
        <f>SUM(G175+G162+G135+G124+G91+G80+G73+G66+G58+G48+G39+G32+G25+G20+G9)</f>
        <v>27699996</v>
      </c>
      <c r="H178" s="71">
        <f>SUM(H175+H162+H135+H124+H91+H80+H73+H66+H58+H48+H39+H32+H25+H20+H9)</f>
        <v>27218829</v>
      </c>
      <c r="I178" s="11">
        <f>H178/G178</f>
        <v>0.982629347672108</v>
      </c>
    </row>
    <row r="179" ht="13.5" thickTop="1"/>
    <row r="182" ht="12.75">
      <c r="G182" s="33"/>
    </row>
    <row r="183" ht="12.75">
      <c r="G183" s="33"/>
    </row>
    <row r="184" ht="12.75">
      <c r="G184" s="33"/>
    </row>
    <row r="185" ht="12.75">
      <c r="G185" s="33"/>
    </row>
    <row r="186" ht="12.75">
      <c r="G186" s="33"/>
    </row>
    <row r="187" ht="12.75">
      <c r="G187" s="33"/>
    </row>
    <row r="188" ht="12.75">
      <c r="G188" s="33"/>
    </row>
    <row r="189" ht="12.75">
      <c r="G189" s="33"/>
    </row>
    <row r="190" spans="4:7" ht="12.75">
      <c r="D190" s="34"/>
      <c r="G190" s="35"/>
    </row>
    <row r="191" spans="4:7" ht="12.75">
      <c r="D191" s="34"/>
      <c r="G191" s="33"/>
    </row>
    <row r="192" spans="4:7" ht="12.75">
      <c r="D192" s="34"/>
      <c r="G192" s="33"/>
    </row>
    <row r="193" spans="4:7" ht="12.75">
      <c r="D193" s="34"/>
      <c r="G193" s="33"/>
    </row>
    <row r="194" spans="4:7" ht="12.75">
      <c r="D194" s="34"/>
      <c r="G194" s="33"/>
    </row>
    <row r="195" spans="4:7" ht="12.75">
      <c r="D195" s="34"/>
      <c r="G195" s="33"/>
    </row>
    <row r="196" spans="4:7" ht="12.75">
      <c r="D196" s="34"/>
      <c r="G196" s="33"/>
    </row>
    <row r="197" spans="4:7" ht="12.75">
      <c r="D197" s="34"/>
      <c r="G197" s="33"/>
    </row>
    <row r="198" spans="4:7" ht="12.75">
      <c r="D198" s="34"/>
      <c r="G198" s="36"/>
    </row>
    <row r="199" spans="4:7" ht="12.75">
      <c r="D199" s="34"/>
      <c r="G199" s="33"/>
    </row>
    <row r="200" spans="4:7" ht="12.75">
      <c r="D200" s="34"/>
      <c r="G200" s="33"/>
    </row>
    <row r="201" ht="12.75">
      <c r="G201" s="33"/>
    </row>
    <row r="203" ht="12.75">
      <c r="G203" s="36"/>
    </row>
  </sheetData>
  <mergeCells count="72">
    <mergeCell ref="B176:B177"/>
    <mergeCell ref="B136:B161"/>
    <mergeCell ref="C137:C139"/>
    <mergeCell ref="C144:C145"/>
    <mergeCell ref="C155:C157"/>
    <mergeCell ref="B163:B174"/>
    <mergeCell ref="C164:C165"/>
    <mergeCell ref="C122:C123"/>
    <mergeCell ref="D62:D65"/>
    <mergeCell ref="C61:C65"/>
    <mergeCell ref="B60:B65"/>
    <mergeCell ref="C88:C90"/>
    <mergeCell ref="B92:B123"/>
    <mergeCell ref="C102:C103"/>
    <mergeCell ref="C119:C120"/>
    <mergeCell ref="C111:C115"/>
    <mergeCell ref="B23:B24"/>
    <mergeCell ref="B26:B31"/>
    <mergeCell ref="G11:G14"/>
    <mergeCell ref="H11:H14"/>
    <mergeCell ref="C27:C31"/>
    <mergeCell ref="E11:E14"/>
    <mergeCell ref="F11:F14"/>
    <mergeCell ref="H2:I2"/>
    <mergeCell ref="E58:E59"/>
    <mergeCell ref="F58:F59"/>
    <mergeCell ref="G58:G59"/>
    <mergeCell ref="I58:I59"/>
    <mergeCell ref="F6:F7"/>
    <mergeCell ref="G6:G7"/>
    <mergeCell ref="I6:I7"/>
    <mergeCell ref="H6:H7"/>
    <mergeCell ref="A4:I4"/>
    <mergeCell ref="B58:B59"/>
    <mergeCell ref="C52:C54"/>
    <mergeCell ref="B15:B19"/>
    <mergeCell ref="B10:B14"/>
    <mergeCell ref="B49:B57"/>
    <mergeCell ref="C46:C47"/>
    <mergeCell ref="C11:C14"/>
    <mergeCell ref="B33:B38"/>
    <mergeCell ref="C34:C38"/>
    <mergeCell ref="C18:C19"/>
    <mergeCell ref="E61:E65"/>
    <mergeCell ref="I61:I65"/>
    <mergeCell ref="G61:G65"/>
    <mergeCell ref="H62:H65"/>
    <mergeCell ref="F61:F65"/>
    <mergeCell ref="B125:B134"/>
    <mergeCell ref="D11:D14"/>
    <mergeCell ref="C99:C101"/>
    <mergeCell ref="C58:C59"/>
    <mergeCell ref="D58:D59"/>
    <mergeCell ref="B74:B78"/>
    <mergeCell ref="B21:B22"/>
    <mergeCell ref="B67:B72"/>
    <mergeCell ref="B82:B90"/>
    <mergeCell ref="H78:H79"/>
    <mergeCell ref="I78:I79"/>
    <mergeCell ref="C76:C79"/>
    <mergeCell ref="C93:C95"/>
    <mergeCell ref="E78:E79"/>
    <mergeCell ref="D78:D79"/>
    <mergeCell ref="F78:F79"/>
    <mergeCell ref="G78:G79"/>
    <mergeCell ref="H126:H128"/>
    <mergeCell ref="I126:I128"/>
    <mergeCell ref="D126:D128"/>
    <mergeCell ref="C126:C128"/>
    <mergeCell ref="E126:E128"/>
    <mergeCell ref="F126:F128"/>
    <mergeCell ref="G126:G12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Wasylik</cp:lastModifiedBy>
  <cp:lastPrinted>2003-03-11T09:14:58Z</cp:lastPrinted>
  <dcterms:created xsi:type="dcterms:W3CDTF">2003-01-26T09:41:16Z</dcterms:created>
  <dcterms:modified xsi:type="dcterms:W3CDTF">2003-03-11T09:39:04Z</dcterms:modified>
  <cp:category/>
  <cp:version/>
  <cp:contentType/>
  <cp:contentStatus/>
</cp:coreProperties>
</file>