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775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<sst xmlns="http://schemas.openxmlformats.org/spreadsheetml/2006/main" count="242" uniqueCount="145">
  <si>
    <t>Dział</t>
  </si>
  <si>
    <t>Roz</t>
  </si>
  <si>
    <t>dział</t>
  </si>
  <si>
    <t>§</t>
  </si>
  <si>
    <t>Wyszczególnienie</t>
  </si>
  <si>
    <t>ROLNICTWO I ŁOWIECTWO</t>
  </si>
  <si>
    <t>Prace geodezyjno-urządzeniowe na potrzeby rolnictwa</t>
  </si>
  <si>
    <t>Dotacje celowe otrzymane z budżetu państwa  na zadania bieżące z zakresu administracji rządowej</t>
  </si>
  <si>
    <t>Inspekcja Weterynaryjna</t>
  </si>
  <si>
    <t>LEŚNICTWO</t>
  </si>
  <si>
    <t>Nadzór nad gospodarką leśną</t>
  </si>
  <si>
    <t>Dotacje celowe otrzymane z budżetu państwa na realizację bieżących zadań własnych</t>
  </si>
  <si>
    <t>TRANSPORT  I  ŁĄCZNOŚĆ</t>
  </si>
  <si>
    <t>Drogi publiczne powiatowe</t>
  </si>
  <si>
    <t>Pozostałe odsetki</t>
  </si>
  <si>
    <t>Dotacje otrzymane z funduszy celowych na realizację zadań bieżących jednostek sektora finansów publicznych</t>
  </si>
  <si>
    <t>Wpływy z tytułu pomocy finansowej udzielanej między jst na dofinansowanie własnych zadań bieżących</t>
  </si>
  <si>
    <t>GOSPODARKA MIESZKANIOWA</t>
  </si>
  <si>
    <t>Gospodarka gruntami i nieruchomościami</t>
  </si>
  <si>
    <t>Wpływy z opłat za zarząd, użytkowanie i użytkowanie wieczyste nieruchomości</t>
  </si>
  <si>
    <t>Wpływy z tytułu odpłatnego nabycia praw własności</t>
  </si>
  <si>
    <t>DZIAŁALNOŚĆ USŁUGOWA</t>
  </si>
  <si>
    <t>Prace geodezyjne i kartograficzne  /nie inwestycyjne/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</si>
  <si>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</si>
  <si>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</si>
  <si>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</si>
  <si>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</si>
  <si>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</si>
  <si>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Wpływy  z różnych opłat</t>
  </si>
  <si>
    <t>Wpływy z usług</t>
  </si>
  <si>
    <t>Wpływy z różnych dochodów</t>
  </si>
  <si>
    <t>Komisje poborowe</t>
  </si>
  <si>
    <t>Komendy powiatowe Państwowej Straży Pożarnej</t>
  </si>
  <si>
    <t>Udziały powiatów w  podatkach stanowiących dochód budżetu państwa</t>
  </si>
  <si>
    <t>Podatek dochodowy od osób fizycznych</t>
  </si>
  <si>
    <t>Wpływy z innych opłat stanowiących dochody jst  na podstawie ustaw</t>
  </si>
  <si>
    <t>Wpływy z opłaty komunikacyjnej</t>
  </si>
  <si>
    <t>RÓŻNE ROZLICZENIA</t>
  </si>
  <si>
    <t>Część oświatowa subwencji ogólnej dla jst.</t>
  </si>
  <si>
    <t>Subwencje ogólne z budżetu państwa</t>
  </si>
  <si>
    <t>Część wyrównawcza subwencji ogólnej dla powiatów</t>
  </si>
  <si>
    <t>Część  drogowa subwencji ogólnej dla  powiatów  i województw</t>
  </si>
  <si>
    <t>Różne rozliczenia finansowe</t>
  </si>
  <si>
    <t>OŚWIATA I WYCHOWANIE</t>
  </si>
  <si>
    <t>Szkoły podstawowe specjalne</t>
  </si>
  <si>
    <t>Licea ogólnokształcące</t>
  </si>
  <si>
    <t>Szkoły zawodowe</t>
  </si>
  <si>
    <t>Centra kształcenia ustawicznego i praktycznego</t>
  </si>
  <si>
    <t>Pozostała działalność</t>
  </si>
  <si>
    <t>OCHRONA  ZDROWIA</t>
  </si>
  <si>
    <t>Składki na ubezpieczenia zdrowotne</t>
  </si>
  <si>
    <t>Placówki opiekuńczo-wychowawcze</t>
  </si>
  <si>
    <t>Wpływy z różnych opłat</t>
  </si>
  <si>
    <t>Ośrodki wsparcia</t>
  </si>
  <si>
    <t>Rodziny zastępcze</t>
  </si>
  <si>
    <t>Zasiłki rodzinne i pielęgnacyjne</t>
  </si>
  <si>
    <t>Powiatowe centra pomocy rodzinie</t>
  </si>
  <si>
    <t>Zespoły ds. orzekania o stopniu niepełnosprawności</t>
  </si>
  <si>
    <t>Państwowy Fundusz Rehabilitacji Osób Niepełnosprawnych</t>
  </si>
  <si>
    <t>Wpływy z różnych dochodów /2% za obsługę/</t>
  </si>
  <si>
    <t>Powiatowe urzędy pracy</t>
  </si>
  <si>
    <t>Pomoc dla repatriantów</t>
  </si>
  <si>
    <t>EDUKACYJNA OPIEKA WYCHOWAWCZA</t>
  </si>
  <si>
    <t>Specjalne ośrodki szkolno-wychowawcze</t>
  </si>
  <si>
    <t>Pomoc materialna dla uczniów</t>
  </si>
  <si>
    <t>RAZEM DOCHODY</t>
  </si>
  <si>
    <t>O1005</t>
  </si>
  <si>
    <t>O1021</t>
  </si>
  <si>
    <t>O10</t>
  </si>
  <si>
    <t>Dochody z najmu i dzierżawy składników majątkowych  Skarbu Państwa  lub Jst.</t>
  </si>
  <si>
    <t>O20</t>
  </si>
  <si>
    <t>O2001</t>
  </si>
  <si>
    <t>O2002</t>
  </si>
  <si>
    <t>Gospodarka leśna</t>
  </si>
  <si>
    <t>BEZPIECZEŃSTWO PUBLICZNE I OCHRONA PRZECIWPOŻAR.</t>
  </si>
  <si>
    <t>Gimnazja specjalne</t>
  </si>
  <si>
    <t>Szpitale ogólne</t>
  </si>
  <si>
    <t xml:space="preserve">Wpływy z tyt pomocy finansowej udzielanej między jst.na dofinansowanie własnych zadań bieżących. </t>
  </si>
  <si>
    <t>Wpływy zróżnych opłat</t>
  </si>
  <si>
    <t>Dotacje otrzymane z funduszy celowych na finansowanie lub dofinansowanie kosztów realizacji inwestycji i zakupów inwestycyjnych jednostek sektora finansów publicznych</t>
  </si>
  <si>
    <t>Dotacje otrzymane z funduszy celowych</t>
  </si>
  <si>
    <t>Wpływy z tytułu pomocy finans.  udzielanej między jst na dofinans. własnych zadań bieżących</t>
  </si>
  <si>
    <t>Dotacje celowe otrzymane z budżetu państwa  na zadania bieżące z zakresu adm rządowej</t>
  </si>
  <si>
    <t>TABELA nr 4</t>
  </si>
  <si>
    <t>pozostałe odsetki</t>
  </si>
  <si>
    <t>Biblioteki pedagogiczne w tym :</t>
  </si>
  <si>
    <t>wpływy z usług</t>
  </si>
  <si>
    <t>dotacje otrzymane z funduszy celowych na realizację zadań bieżących jednostek sektora finansów publicznych</t>
  </si>
  <si>
    <t>dotacje otrzymane z funduszy celowych na finansowanie lub dofinansowanie kosztów realizacji inwestycji i zakupów inwestycyjnych jednostek sektora finansów publicznych</t>
  </si>
  <si>
    <t>wpływy z  różnych opłat</t>
  </si>
  <si>
    <t>`</t>
  </si>
  <si>
    <t>wpływy do budżetu części zysku gospodarstwa pomocniczego</t>
  </si>
  <si>
    <t>dotacje celowe otrzymane z gminy na zadania bieżące realizowane na podstawie porozumień / umów / między jst.</t>
  </si>
  <si>
    <t>dotacje celowe otrzymane od samorządu województwa na zadania bieżące realizowane na postawie porozumień między jst.</t>
  </si>
  <si>
    <t>wpływy z tytułu pomocy finansowej udzielonej między jst na dofinansowanie wlasnych zadań inwestycyjnych i zakupów inwestycyjnych</t>
  </si>
  <si>
    <t>wpływy do budżetu ze środków specjalnych</t>
  </si>
  <si>
    <t>dotacje celowe otrzymane z budżetu państwa na realizację inwestycji i zakupów inwestycyjnych własnych powiatu</t>
  </si>
  <si>
    <t>Plan i wykonanie dochodów powiatu wołowskiego za rok 2004 według działów, rozdziałów i paragrafów</t>
  </si>
  <si>
    <t>Wykonanie dochodów 2003</t>
  </si>
  <si>
    <t>Plan po zmianach 2004</t>
  </si>
  <si>
    <t>Wykonanie dochodów 2004</t>
  </si>
  <si>
    <t>% wykonania</t>
  </si>
  <si>
    <t>O830</t>
  </si>
  <si>
    <t>O920</t>
  </si>
  <si>
    <t>O970</t>
  </si>
  <si>
    <t>Środki na dofinansowanie inwestycji własnych powiatów pozyskane z innych źródeł</t>
  </si>
  <si>
    <t>Środki otrzymane od pozostałych jednostek zaliczanych do sektora fin publicznych  na dofinansowanie kosztów realizacji inwestycji</t>
  </si>
  <si>
    <t>Wpływy z tytułu pomocy finansowej udzielanej między jst na dofinansowanie własnych zadań inwestycyjnych</t>
  </si>
  <si>
    <t>TURYSTYKA</t>
  </si>
  <si>
    <t>O910</t>
  </si>
  <si>
    <t>O470</t>
  </si>
  <si>
    <t>O750</t>
  </si>
  <si>
    <t>O770</t>
  </si>
  <si>
    <t>dotacje celowe otrzymane z budżetu państwa  na inwestycje i zakupy inwestycyjne z zakresu administracji rządowej  realizowane przez powiat</t>
  </si>
  <si>
    <t>O840</t>
  </si>
  <si>
    <t>O690</t>
  </si>
  <si>
    <t>O020</t>
  </si>
  <si>
    <t>O010</t>
  </si>
  <si>
    <t>O420</t>
  </si>
  <si>
    <t>O590</t>
  </si>
  <si>
    <t>OBRONA NARODOWA</t>
  </si>
  <si>
    <t>Pozostałe wydatki obronne</t>
  </si>
  <si>
    <t>Obrona cywilna</t>
  </si>
  <si>
    <t>Wpływy ze sprzedazy wyrobów</t>
  </si>
  <si>
    <t>Dochody jst związane z realizacją zadań z zakresu administracji rządowej</t>
  </si>
  <si>
    <t>Odsetki od nieterminowych wpłat podatków i opłat</t>
  </si>
  <si>
    <t>Wpływy do budżetu ze środków specjalnych</t>
  </si>
  <si>
    <t>Podatek dochodowy od osób  prawnych</t>
  </si>
  <si>
    <t xml:space="preserve"> Wpływy z opłat za koncesje i licencje</t>
  </si>
  <si>
    <t xml:space="preserve">DOCHODY OD OSÓB PRAWNYCH, OD OSÓB FIZYCZNYCH I INNYCH JEDNOSTEK NIE POSIADAJĄCYCH OSOBOWOŚCI PRAWNEJ  </t>
  </si>
  <si>
    <t>Uzupełnienie subwencji ogólnej dla jst</t>
  </si>
  <si>
    <t>Środki na uzupełnienie dochodów powiatów</t>
  </si>
  <si>
    <t>Środki na inwestycje rozpoczęte przed dniem 1 stycznia 1999 r</t>
  </si>
  <si>
    <t>Część równoważąca subwencji ogólnej dla powiatów</t>
  </si>
  <si>
    <t>Wpływy ze sprzedaży wyrobów</t>
  </si>
  <si>
    <t>Wpłuywy ze sprzedaży wyrobów</t>
  </si>
  <si>
    <t>Środki na dofinansowanie własnych zadań bieżących pozyskane z innych źródeł</t>
  </si>
  <si>
    <t xml:space="preserve">Ośrodki szkolenia, dokształcania i doskonalenia </t>
  </si>
  <si>
    <t>Lecznictwo ambulatoryjne</t>
  </si>
  <si>
    <t>POMOC SPOŁECZNA</t>
  </si>
  <si>
    <t>Świadczenia rodzinne oraz składki na ubezpieczenia..</t>
  </si>
  <si>
    <t>POZOSTAŁE ZADANIA W ZAKRESIE POLITYKI SPOŁECZNEJ</t>
  </si>
  <si>
    <t>Dotacje celowe otrzymane ze środków specjalnych na finansowanie zadań inwestycyjnych</t>
  </si>
  <si>
    <t xml:space="preserve">dotacje celowe otrzymane od samorządu województwa na zadania bieżące realizowane na postawie porozumień między jst. Finansowanie programów i projektów ze środków Unii </t>
  </si>
  <si>
    <t>dotacje celowe otrzymane od samorządu województwa na zadania bieżące realizowane na postawie porozumień między jst.współfinansowanie programów i projektów z budżetu państwa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</si>
</sst>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12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41" fontId="2" fillId="0" borderId="4" xfId="0" applyNumberFormat="1" applyFont="1" applyBorder="1" applyAlignment="1">
      <alignment horizontal="right" vertical="top" wrapText="1"/>
    </xf>
    <xf numFmtId="41" fontId="1" fillId="0" borderId="4" xfId="0" applyNumberFormat="1" applyFont="1" applyBorder="1" applyAlignment="1">
      <alignment horizontal="right" vertical="top" wrapText="1"/>
    </xf>
    <xf numFmtId="41" fontId="4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1" fontId="5" fillId="0" borderId="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1" fontId="0" fillId="0" borderId="0" xfId="0" applyNumberFormat="1" applyAlignment="1">
      <alignment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8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top" wrapText="1"/>
    </xf>
    <xf numFmtId="10" fontId="1" fillId="0" borderId="2" xfId="19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1" fontId="4" fillId="0" borderId="9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1" fontId="4" fillId="0" borderId="11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41" fontId="6" fillId="0" borderId="9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1" fontId="4" fillId="0" borderId="12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1" fontId="1" fillId="0" borderId="2" xfId="0" applyNumberFormat="1" applyFont="1" applyBorder="1" applyAlignment="1">
      <alignment horizontal="right"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1" fontId="1" fillId="0" borderId="4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41" fontId="4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1" fontId="1" fillId="0" borderId="7" xfId="0" applyNumberFormat="1" applyFont="1" applyBorder="1" applyAlignment="1">
      <alignment horizontal="right" vertical="top" wrapText="1"/>
    </xf>
    <xf numFmtId="41" fontId="1" fillId="0" borderId="16" xfId="0" applyNumberFormat="1" applyFont="1" applyBorder="1" applyAlignment="1">
      <alignment horizontal="right" vertical="top" wrapText="1"/>
    </xf>
    <xf numFmtId="10" fontId="1" fillId="0" borderId="6" xfId="19" applyNumberFormat="1" applyFont="1" applyBorder="1" applyAlignment="1">
      <alignment horizontal="right" vertical="top" wrapText="1"/>
    </xf>
    <xf numFmtId="10" fontId="1" fillId="0" borderId="8" xfId="19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41" fontId="1" fillId="0" borderId="0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1" fontId="4" fillId="0" borderId="17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41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41" fontId="4" fillId="0" borderId="16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41" fontId="1" fillId="0" borderId="6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1" fontId="1" fillId="0" borderId="11" xfId="0" applyNumberFormat="1" applyFont="1" applyBorder="1" applyAlignment="1">
      <alignment horizontal="right" vertical="top" wrapText="1"/>
    </xf>
    <xf numFmtId="10" fontId="1" fillId="0" borderId="18" xfId="19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41" fontId="4" fillId="0" borderId="18" xfId="0" applyNumberFormat="1" applyFont="1" applyBorder="1" applyAlignment="1">
      <alignment horizontal="right" vertical="top" wrapText="1"/>
    </xf>
    <xf numFmtId="10" fontId="4" fillId="0" borderId="2" xfId="19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1" fontId="4" fillId="0" borderId="19" xfId="0" applyNumberFormat="1" applyFont="1" applyBorder="1" applyAlignment="1">
      <alignment horizontal="right" vertical="top" wrapText="1"/>
    </xf>
    <xf numFmtId="41" fontId="4" fillId="0" borderId="6" xfId="0" applyNumberFormat="1" applyFont="1" applyBorder="1" applyAlignment="1">
      <alignment horizontal="right"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0" fontId="4" fillId="0" borderId="6" xfId="19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1" fontId="4" fillId="0" borderId="2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41" fontId="4" fillId="0" borderId="21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41" fontId="4" fillId="0" borderId="22" xfId="0" applyNumberFormat="1" applyFont="1" applyBorder="1" applyAlignment="1">
      <alignment horizontal="right" vertical="top" wrapText="1"/>
    </xf>
    <xf numFmtId="41" fontId="1" fillId="0" borderId="23" xfId="0" applyNumberFormat="1" applyFont="1" applyBorder="1" applyAlignment="1">
      <alignment horizontal="right" vertical="top" wrapText="1"/>
    </xf>
    <xf numFmtId="41" fontId="1" fillId="0" borderId="24" xfId="0" applyNumberFormat="1" applyFont="1" applyBorder="1" applyAlignment="1">
      <alignment horizontal="right" vertical="top" wrapText="1"/>
    </xf>
    <xf numFmtId="41" fontId="4" fillId="0" borderId="25" xfId="0" applyNumberFormat="1" applyFont="1" applyBorder="1" applyAlignment="1">
      <alignment horizontal="right" vertical="top" wrapText="1"/>
    </xf>
    <xf numFmtId="41" fontId="1" fillId="0" borderId="25" xfId="0" applyNumberFormat="1" applyFont="1" applyBorder="1" applyAlignment="1">
      <alignment horizontal="right" vertical="top" wrapText="1"/>
    </xf>
    <xf numFmtId="41" fontId="4" fillId="0" borderId="24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41" fontId="4" fillId="0" borderId="23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41" fontId="1" fillId="0" borderId="26" xfId="0" applyNumberFormat="1" applyFont="1" applyBorder="1" applyAlignment="1">
      <alignment horizontal="right" vertical="top" wrapText="1"/>
    </xf>
    <xf numFmtId="41" fontId="4" fillId="0" borderId="27" xfId="0" applyNumberFormat="1" applyFont="1" applyBorder="1" applyAlignment="1">
      <alignment horizontal="right" vertical="top" wrapText="1"/>
    </xf>
    <xf numFmtId="41" fontId="4" fillId="0" borderId="26" xfId="0" applyNumberFormat="1" applyFont="1" applyBorder="1" applyAlignment="1">
      <alignment horizontal="right" vertical="top" wrapText="1"/>
    </xf>
    <xf numFmtId="41" fontId="1" fillId="0" borderId="28" xfId="0" applyNumberFormat="1" applyFont="1" applyBorder="1" applyAlignment="1">
      <alignment vertical="top" wrapText="1"/>
    </xf>
    <xf numFmtId="41" fontId="6" fillId="0" borderId="21" xfId="0" applyNumberFormat="1" applyFont="1" applyBorder="1" applyAlignment="1">
      <alignment vertical="top" wrapText="1"/>
    </xf>
    <xf numFmtId="41" fontId="1" fillId="0" borderId="28" xfId="0" applyNumberFormat="1" applyFont="1" applyBorder="1" applyAlignment="1">
      <alignment horizontal="right" vertical="top" wrapText="1"/>
    </xf>
    <xf numFmtId="41" fontId="4" fillId="0" borderId="29" xfId="0" applyNumberFormat="1" applyFont="1" applyBorder="1" applyAlignment="1">
      <alignment horizontal="right" vertical="top" wrapText="1"/>
    </xf>
    <xf numFmtId="41" fontId="1" fillId="0" borderId="16" xfId="0" applyNumberFormat="1" applyFont="1" applyBorder="1" applyAlignment="1">
      <alignment horizontal="right" vertical="top" wrapText="1"/>
    </xf>
    <xf numFmtId="41" fontId="5" fillId="0" borderId="16" xfId="0" applyNumberFormat="1" applyFont="1" applyBorder="1" applyAlignment="1">
      <alignment horizontal="right" vertical="top" wrapText="1"/>
    </xf>
    <xf numFmtId="41" fontId="4" fillId="0" borderId="16" xfId="0" applyNumberFormat="1" applyFont="1" applyBorder="1" applyAlignment="1">
      <alignment horizontal="right" vertical="top" wrapText="1"/>
    </xf>
    <xf numFmtId="10" fontId="1" fillId="0" borderId="10" xfId="19" applyNumberFormat="1" applyFont="1" applyBorder="1" applyAlignment="1">
      <alignment horizontal="right" vertical="top" wrapText="1"/>
    </xf>
    <xf numFmtId="41" fontId="1" fillId="0" borderId="10" xfId="0" applyNumberFormat="1" applyFont="1" applyBorder="1" applyAlignment="1">
      <alignment horizontal="right" vertical="top" wrapText="1"/>
    </xf>
    <xf numFmtId="10" fontId="4" fillId="0" borderId="8" xfId="19" applyNumberFormat="1" applyFont="1" applyBorder="1" applyAlignment="1">
      <alignment horizontal="right" vertical="top" wrapText="1"/>
    </xf>
    <xf numFmtId="10" fontId="4" fillId="0" borderId="10" xfId="19" applyNumberFormat="1" applyFont="1" applyBorder="1" applyAlignment="1">
      <alignment horizontal="right" vertical="top" wrapText="1"/>
    </xf>
    <xf numFmtId="10" fontId="4" fillId="0" borderId="11" xfId="19" applyNumberFormat="1" applyFont="1" applyBorder="1" applyAlignment="1">
      <alignment horizontal="right" vertical="top" wrapText="1"/>
    </xf>
    <xf numFmtId="41" fontId="4" fillId="0" borderId="10" xfId="0" applyNumberFormat="1" applyFont="1" applyBorder="1" applyAlignment="1">
      <alignment horizontal="right" vertical="top" wrapText="1"/>
    </xf>
    <xf numFmtId="41" fontId="4" fillId="0" borderId="30" xfId="0" applyNumberFormat="1" applyFont="1" applyBorder="1" applyAlignment="1">
      <alignment horizontal="right" vertical="top" wrapText="1"/>
    </xf>
    <xf numFmtId="41" fontId="1" fillId="0" borderId="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3" fillId="0" borderId="3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6"/>
  <sheetViews>
    <sheetView tabSelected="1" zoomScale="75" zoomScaleNormal="75" workbookViewId="0" topLeftCell="A178">
      <selection activeCell="D193" sqref="D193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6.875" style="0" customWidth="1"/>
    <col min="4" max="4" width="5.125" style="0" customWidth="1"/>
    <col min="5" max="5" width="25.25390625" style="0" customWidth="1"/>
    <col min="6" max="6" width="12.625" style="0" customWidth="1"/>
    <col min="7" max="7" width="13.125" style="0" customWidth="1"/>
    <col min="8" max="8" width="13.625" style="0" customWidth="1"/>
    <col min="9" max="9" width="10.125" style="0" customWidth="1"/>
  </cols>
  <sheetData>
    <row r="2" spans="8:9" ht="12.75">
      <c r="H2" s="152" t="s">
        <v>83</v>
      </c>
      <c r="I2" s="152"/>
    </row>
    <row r="4" spans="1:9" ht="12.75">
      <c r="A4" s="157" t="s">
        <v>97</v>
      </c>
      <c r="B4" s="157"/>
      <c r="C4" s="157"/>
      <c r="D4" s="157"/>
      <c r="E4" s="157"/>
      <c r="F4" s="157"/>
      <c r="G4" s="157"/>
      <c r="H4" s="157"/>
      <c r="I4" s="157"/>
    </row>
    <row r="6" spans="2:9" ht="15">
      <c r="B6" s="1"/>
      <c r="C6" s="3" t="s">
        <v>1</v>
      </c>
      <c r="D6" s="5"/>
      <c r="E6" s="5"/>
      <c r="F6" s="153" t="s">
        <v>98</v>
      </c>
      <c r="G6" s="155" t="s">
        <v>99</v>
      </c>
      <c r="H6" s="155" t="s">
        <v>100</v>
      </c>
      <c r="I6" s="155" t="s">
        <v>101</v>
      </c>
    </row>
    <row r="7" spans="2:9" ht="15">
      <c r="B7" s="2" t="s">
        <v>0</v>
      </c>
      <c r="C7" s="4" t="s">
        <v>2</v>
      </c>
      <c r="D7" s="6" t="s">
        <v>3</v>
      </c>
      <c r="E7" s="15" t="s">
        <v>4</v>
      </c>
      <c r="F7" s="154"/>
      <c r="G7" s="156"/>
      <c r="H7" s="156"/>
      <c r="I7" s="156"/>
    </row>
    <row r="8" spans="2:9" ht="15">
      <c r="B8" s="7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120">
        <v>8</v>
      </c>
    </row>
    <row r="9" spans="2:9" ht="29.25" thickBot="1">
      <c r="B9" s="37" t="s">
        <v>68</v>
      </c>
      <c r="C9" s="34"/>
      <c r="D9" s="34"/>
      <c r="E9" s="38" t="s">
        <v>5</v>
      </c>
      <c r="F9" s="36">
        <f>SUM(F10+F12)</f>
        <v>97900</v>
      </c>
      <c r="G9" s="36">
        <f>SUM(G10+G12)</f>
        <v>20000</v>
      </c>
      <c r="H9" s="112">
        <f>SUM(H10+H12)</f>
        <v>20000</v>
      </c>
      <c r="I9" s="71">
        <f>H9/G9</f>
        <v>1</v>
      </c>
    </row>
    <row r="10" spans="2:9" ht="42.75">
      <c r="B10" s="142"/>
      <c r="C10" s="16" t="s">
        <v>66</v>
      </c>
      <c r="D10" s="8"/>
      <c r="E10" s="9" t="s">
        <v>6</v>
      </c>
      <c r="F10" s="20">
        <f>SUM(F11)</f>
        <v>10000</v>
      </c>
      <c r="G10" s="20">
        <f>SUM(G11)</f>
        <v>20000</v>
      </c>
      <c r="H10" s="113">
        <f>SUM(H11)</f>
        <v>20000</v>
      </c>
      <c r="I10" s="31">
        <f aca="true" t="shared" si="0" ref="I10:I74">H10/G10</f>
        <v>1</v>
      </c>
    </row>
    <row r="11" spans="2:9" ht="54" customHeight="1">
      <c r="B11" s="142"/>
      <c r="C11" s="8"/>
      <c r="D11" s="8">
        <v>2110</v>
      </c>
      <c r="E11" s="8" t="s">
        <v>7</v>
      </c>
      <c r="F11" s="10">
        <v>10000</v>
      </c>
      <c r="G11" s="13">
        <v>20000</v>
      </c>
      <c r="H11" s="77">
        <v>20000</v>
      </c>
      <c r="I11" s="70">
        <f t="shared" si="0"/>
        <v>1</v>
      </c>
    </row>
    <row r="12" spans="2:9" ht="12.75">
      <c r="B12" s="142"/>
      <c r="C12" s="16" t="s">
        <v>67</v>
      </c>
      <c r="D12" s="8"/>
      <c r="E12" s="16" t="s">
        <v>8</v>
      </c>
      <c r="F12" s="14">
        <f>SUM(F13:F13)</f>
        <v>87900</v>
      </c>
      <c r="G12" s="14">
        <v>0</v>
      </c>
      <c r="H12" s="81">
        <v>0</v>
      </c>
      <c r="I12" s="70"/>
    </row>
    <row r="13" spans="2:9" ht="52.5" customHeight="1">
      <c r="B13" s="142"/>
      <c r="C13" s="1"/>
      <c r="D13" s="17">
        <v>2110</v>
      </c>
      <c r="E13" s="8" t="s">
        <v>7</v>
      </c>
      <c r="F13" s="10">
        <v>87900</v>
      </c>
      <c r="G13" s="13"/>
      <c r="H13" s="77"/>
      <c r="I13" s="70"/>
    </row>
    <row r="14" spans="2:9" ht="15" thickBot="1">
      <c r="B14" s="39" t="s">
        <v>70</v>
      </c>
      <c r="C14" s="34"/>
      <c r="D14" s="34"/>
      <c r="E14" s="38" t="s">
        <v>9</v>
      </c>
      <c r="F14" s="36">
        <f>SUM(F15+F17)</f>
        <v>94344</v>
      </c>
      <c r="G14" s="36">
        <f>SUM(G15+G17)</f>
        <v>170000</v>
      </c>
      <c r="H14" s="112">
        <f>SUM(H15+H17)</f>
        <v>158643</v>
      </c>
      <c r="I14" s="71">
        <f t="shared" si="0"/>
        <v>0.9331941176470588</v>
      </c>
    </row>
    <row r="15" spans="2:9" ht="12.75">
      <c r="B15" s="147"/>
      <c r="C15" s="54" t="s">
        <v>71</v>
      </c>
      <c r="D15" s="8"/>
      <c r="E15" s="16" t="s">
        <v>73</v>
      </c>
      <c r="F15" s="14">
        <f>SUM(F16)</f>
        <v>90341</v>
      </c>
      <c r="G15" s="14">
        <f>SUM(G16)</f>
        <v>170000</v>
      </c>
      <c r="H15" s="81">
        <f>SUM(H16)</f>
        <v>158643</v>
      </c>
      <c r="I15" s="31">
        <f t="shared" si="0"/>
        <v>0.9331941176470588</v>
      </c>
    </row>
    <row r="16" spans="2:9" ht="25.5">
      <c r="B16" s="148"/>
      <c r="C16" s="44"/>
      <c r="D16" s="8">
        <v>2460</v>
      </c>
      <c r="E16" s="8" t="s">
        <v>80</v>
      </c>
      <c r="F16" s="13">
        <v>90341</v>
      </c>
      <c r="G16" s="13">
        <v>170000</v>
      </c>
      <c r="H16" s="69">
        <v>158643</v>
      </c>
      <c r="I16" s="70">
        <f t="shared" si="0"/>
        <v>0.9331941176470588</v>
      </c>
    </row>
    <row r="17" spans="2:9" ht="12.75">
      <c r="B17" s="142"/>
      <c r="C17" s="84" t="s">
        <v>72</v>
      </c>
      <c r="D17" s="8"/>
      <c r="E17" s="16" t="s">
        <v>10</v>
      </c>
      <c r="F17" s="14">
        <f>SUM(F18)</f>
        <v>4003</v>
      </c>
      <c r="G17" s="14">
        <f>SUM(G18)</f>
        <v>0</v>
      </c>
      <c r="H17" s="81">
        <f>SUM(H18)</f>
        <v>0</v>
      </c>
      <c r="I17" s="70"/>
    </row>
    <row r="18" spans="2:9" ht="41.25" customHeight="1">
      <c r="B18" s="160"/>
      <c r="C18" s="2"/>
      <c r="D18" s="8">
        <v>2130</v>
      </c>
      <c r="E18" s="8" t="s">
        <v>11</v>
      </c>
      <c r="F18" s="13">
        <v>4003</v>
      </c>
      <c r="G18" s="13">
        <v>0</v>
      </c>
      <c r="H18" s="69">
        <v>0</v>
      </c>
      <c r="I18" s="70"/>
    </row>
    <row r="19" spans="2:9" ht="15" thickBot="1">
      <c r="B19" s="40">
        <v>600</v>
      </c>
      <c r="C19" s="41"/>
      <c r="D19" s="34"/>
      <c r="E19" s="35" t="s">
        <v>12</v>
      </c>
      <c r="F19" s="36">
        <f>SUM(F20)</f>
        <v>875865</v>
      </c>
      <c r="G19" s="36">
        <f>SUM(G20)</f>
        <v>1705943</v>
      </c>
      <c r="H19" s="112">
        <f>SUM(H20)</f>
        <v>1711118</v>
      </c>
      <c r="I19" s="71">
        <f t="shared" si="0"/>
        <v>1.0030335128430434</v>
      </c>
    </row>
    <row r="20" spans="2:9" ht="18" customHeight="1">
      <c r="B20" s="144"/>
      <c r="C20" s="51">
        <v>60014</v>
      </c>
      <c r="D20" s="74"/>
      <c r="E20" s="75" t="s">
        <v>13</v>
      </c>
      <c r="F20" s="76">
        <f>SUM(F21:F30)</f>
        <v>875865</v>
      </c>
      <c r="G20" s="76">
        <f>SUM(G21:G30)</f>
        <v>1705943</v>
      </c>
      <c r="H20" s="114">
        <f>SUM(H21:H30)</f>
        <v>1711118</v>
      </c>
      <c r="I20" s="31">
        <f t="shared" si="0"/>
        <v>1.0030335128430434</v>
      </c>
    </row>
    <row r="21" spans="2:9" ht="16.5" customHeight="1">
      <c r="B21" s="142"/>
      <c r="C21" s="149"/>
      <c r="D21" s="10" t="s">
        <v>102</v>
      </c>
      <c r="E21" s="8" t="s">
        <v>86</v>
      </c>
      <c r="F21" s="13">
        <v>3123</v>
      </c>
      <c r="G21" s="14"/>
      <c r="H21" s="69">
        <v>4352</v>
      </c>
      <c r="I21" s="70"/>
    </row>
    <row r="22" spans="2:9" ht="12.75">
      <c r="B22" s="142"/>
      <c r="C22" s="102"/>
      <c r="D22" s="10" t="s">
        <v>103</v>
      </c>
      <c r="E22" s="8" t="s">
        <v>14</v>
      </c>
      <c r="F22" s="13">
        <v>130</v>
      </c>
      <c r="G22" s="13"/>
      <c r="H22" s="69">
        <v>453</v>
      </c>
      <c r="I22" s="70"/>
    </row>
    <row r="23" spans="2:9" ht="15" customHeight="1">
      <c r="B23" s="142"/>
      <c r="C23" s="102"/>
      <c r="D23" s="10" t="s">
        <v>104</v>
      </c>
      <c r="E23" s="8" t="s">
        <v>78</v>
      </c>
      <c r="F23" s="13">
        <v>9</v>
      </c>
      <c r="G23" s="13"/>
      <c r="H23" s="69">
        <v>370</v>
      </c>
      <c r="I23" s="70"/>
    </row>
    <row r="24" spans="2:9" ht="48" customHeight="1">
      <c r="B24" s="142"/>
      <c r="C24" s="102"/>
      <c r="D24" s="8">
        <v>2440</v>
      </c>
      <c r="E24" s="17" t="s">
        <v>15</v>
      </c>
      <c r="F24" s="13">
        <v>435000</v>
      </c>
      <c r="G24" s="13">
        <v>300000</v>
      </c>
      <c r="H24" s="69">
        <v>300000</v>
      </c>
      <c r="I24" s="70">
        <f t="shared" si="0"/>
        <v>1</v>
      </c>
    </row>
    <row r="25" spans="2:9" ht="51" customHeight="1">
      <c r="B25" s="142"/>
      <c r="C25" s="102"/>
      <c r="D25" s="8">
        <v>2710</v>
      </c>
      <c r="E25" s="17" t="s">
        <v>16</v>
      </c>
      <c r="F25" s="13">
        <v>88106</v>
      </c>
      <c r="G25" s="13"/>
      <c r="H25" s="69"/>
      <c r="I25" s="70"/>
    </row>
    <row r="26" spans="1:9" ht="74.25" customHeight="1">
      <c r="A26" s="72"/>
      <c r="B26" s="102"/>
      <c r="C26" s="102"/>
      <c r="D26" s="2">
        <v>6260</v>
      </c>
      <c r="E26" s="62" t="s">
        <v>88</v>
      </c>
      <c r="F26" s="59">
        <v>52500</v>
      </c>
      <c r="G26" s="59">
        <v>82500</v>
      </c>
      <c r="H26" s="115">
        <v>82500</v>
      </c>
      <c r="I26" s="70">
        <f t="shared" si="0"/>
        <v>1</v>
      </c>
    </row>
    <row r="27" spans="1:9" ht="51.75" customHeight="1">
      <c r="A27" s="72"/>
      <c r="B27" s="102"/>
      <c r="C27" s="102"/>
      <c r="D27" s="67">
        <v>6282</v>
      </c>
      <c r="E27" s="22" t="s">
        <v>106</v>
      </c>
      <c r="F27" s="86"/>
      <c r="G27" s="86">
        <v>179056</v>
      </c>
      <c r="H27" s="86">
        <v>179056</v>
      </c>
      <c r="I27" s="70">
        <f t="shared" si="0"/>
        <v>1</v>
      </c>
    </row>
    <row r="28" spans="1:9" ht="40.5" customHeight="1">
      <c r="A28" s="72"/>
      <c r="B28" s="102"/>
      <c r="C28" s="102"/>
      <c r="D28" s="67">
        <v>6291</v>
      </c>
      <c r="E28" s="22" t="s">
        <v>105</v>
      </c>
      <c r="F28" s="86"/>
      <c r="G28" s="86">
        <v>537166</v>
      </c>
      <c r="H28" s="86">
        <v>537166</v>
      </c>
      <c r="I28" s="70">
        <f t="shared" si="0"/>
        <v>1</v>
      </c>
    </row>
    <row r="29" spans="1:9" ht="51" customHeight="1">
      <c r="A29" s="72"/>
      <c r="B29" s="102"/>
      <c r="C29" s="102"/>
      <c r="D29" s="67">
        <v>6300</v>
      </c>
      <c r="E29" s="22" t="s">
        <v>107</v>
      </c>
      <c r="F29" s="86"/>
      <c r="G29" s="86">
        <v>607221</v>
      </c>
      <c r="H29" s="86">
        <v>607221</v>
      </c>
      <c r="I29" s="70">
        <f t="shared" si="0"/>
        <v>1</v>
      </c>
    </row>
    <row r="30" spans="2:9" ht="51" customHeight="1" thickBot="1">
      <c r="B30" s="162"/>
      <c r="C30" s="162"/>
      <c r="D30" s="89">
        <v>6430</v>
      </c>
      <c r="E30" s="87" t="s">
        <v>96</v>
      </c>
      <c r="F30" s="140">
        <v>296997</v>
      </c>
      <c r="G30" s="140">
        <v>0</v>
      </c>
      <c r="H30" s="140">
        <v>0</v>
      </c>
      <c r="I30" s="71"/>
    </row>
    <row r="31" spans="2:9" ht="19.5" customHeight="1" thickBot="1">
      <c r="B31" s="92">
        <v>630</v>
      </c>
      <c r="C31" s="93"/>
      <c r="D31" s="47"/>
      <c r="E31" s="47" t="s">
        <v>108</v>
      </c>
      <c r="F31" s="138"/>
      <c r="G31" s="138">
        <v>2000</v>
      </c>
      <c r="H31" s="139">
        <v>2000</v>
      </c>
      <c r="I31" s="133">
        <f t="shared" si="0"/>
        <v>1</v>
      </c>
    </row>
    <row r="32" spans="2:9" ht="19.5" customHeight="1" thickBot="1">
      <c r="B32" s="143"/>
      <c r="C32" s="93">
        <v>63095</v>
      </c>
      <c r="D32" s="92"/>
      <c r="E32" s="92" t="s">
        <v>48</v>
      </c>
      <c r="F32" s="94"/>
      <c r="G32" s="94">
        <v>2000</v>
      </c>
      <c r="H32" s="117">
        <v>2000</v>
      </c>
      <c r="I32" s="91">
        <f t="shared" si="0"/>
        <v>1</v>
      </c>
    </row>
    <row r="33" spans="2:9" ht="17.25" customHeight="1" thickBot="1">
      <c r="B33" s="161"/>
      <c r="C33" s="88"/>
      <c r="D33" s="89" t="s">
        <v>104</v>
      </c>
      <c r="E33" s="89" t="s">
        <v>78</v>
      </c>
      <c r="F33" s="134"/>
      <c r="G33" s="134">
        <v>2000</v>
      </c>
      <c r="H33" s="118">
        <v>2000</v>
      </c>
      <c r="I33" s="91">
        <f t="shared" si="0"/>
        <v>1</v>
      </c>
    </row>
    <row r="34" spans="2:9" ht="26.25" thickBot="1">
      <c r="B34" s="40">
        <v>700</v>
      </c>
      <c r="C34" s="47"/>
      <c r="D34" s="41"/>
      <c r="E34" s="46" t="s">
        <v>17</v>
      </c>
      <c r="F34" s="42">
        <f>SUM(F35)</f>
        <v>398721</v>
      </c>
      <c r="G34" s="42">
        <f>SUM(G35)</f>
        <v>505874</v>
      </c>
      <c r="H34" s="119">
        <f>SUM(H35)</f>
        <v>482536</v>
      </c>
      <c r="I34" s="133">
        <f t="shared" si="0"/>
        <v>0.9538659824383147</v>
      </c>
    </row>
    <row r="35" spans="2:9" ht="25.5">
      <c r="B35" s="144"/>
      <c r="C35" s="16">
        <v>70005</v>
      </c>
      <c r="D35" s="8"/>
      <c r="E35" s="16" t="s">
        <v>18</v>
      </c>
      <c r="F35" s="14">
        <f>SUM(F36:F42)</f>
        <v>398721</v>
      </c>
      <c r="G35" s="14">
        <f>SUM(G36:G42)</f>
        <v>505874</v>
      </c>
      <c r="H35" s="81">
        <f>SUM(H36:H42)</f>
        <v>482536</v>
      </c>
      <c r="I35" s="31">
        <f t="shared" si="0"/>
        <v>0.9538659824383147</v>
      </c>
    </row>
    <row r="36" spans="2:9" ht="41.25" customHeight="1">
      <c r="B36" s="142"/>
      <c r="C36" s="141"/>
      <c r="D36" s="10" t="s">
        <v>110</v>
      </c>
      <c r="E36" s="8" t="s">
        <v>19</v>
      </c>
      <c r="F36" s="13">
        <v>75010</v>
      </c>
      <c r="G36" s="13"/>
      <c r="H36" s="69">
        <v>0</v>
      </c>
      <c r="I36" s="70"/>
    </row>
    <row r="37" spans="2:9" ht="40.5" customHeight="1">
      <c r="B37" s="142"/>
      <c r="C37" s="142"/>
      <c r="D37" s="10" t="s">
        <v>111</v>
      </c>
      <c r="E37" s="8" t="s">
        <v>69</v>
      </c>
      <c r="F37" s="10">
        <v>133496</v>
      </c>
      <c r="G37" s="13">
        <v>74140</v>
      </c>
      <c r="H37" s="77">
        <v>89928</v>
      </c>
      <c r="I37" s="70">
        <f t="shared" si="0"/>
        <v>1.2129484758564877</v>
      </c>
    </row>
    <row r="38" spans="2:9" ht="27.75" customHeight="1">
      <c r="B38" s="142"/>
      <c r="C38" s="142"/>
      <c r="D38" s="10" t="s">
        <v>112</v>
      </c>
      <c r="E38" s="8" t="s">
        <v>20</v>
      </c>
      <c r="F38" s="10">
        <v>174100</v>
      </c>
      <c r="G38" s="13">
        <v>4500</v>
      </c>
      <c r="H38" s="77">
        <v>6325</v>
      </c>
      <c r="I38" s="70">
        <f t="shared" si="0"/>
        <v>1.4055555555555554</v>
      </c>
    </row>
    <row r="39" spans="2:9" ht="26.25" customHeight="1">
      <c r="B39" s="142"/>
      <c r="C39" s="142"/>
      <c r="D39" s="10" t="s">
        <v>109</v>
      </c>
      <c r="E39" s="8" t="s">
        <v>125</v>
      </c>
      <c r="F39" s="10"/>
      <c r="G39" s="13"/>
      <c r="H39" s="10">
        <v>32</v>
      </c>
      <c r="I39" s="70"/>
    </row>
    <row r="40" spans="2:9" ht="18.75" customHeight="1">
      <c r="B40" s="142"/>
      <c r="C40" s="142"/>
      <c r="D40" s="10" t="s">
        <v>103</v>
      </c>
      <c r="E40" s="8" t="s">
        <v>14</v>
      </c>
      <c r="F40" s="10">
        <v>115</v>
      </c>
      <c r="G40" s="12"/>
      <c r="H40" s="10">
        <v>83</v>
      </c>
      <c r="I40" s="70"/>
    </row>
    <row r="41" spans="2:9" ht="52.5" customHeight="1">
      <c r="B41" s="142"/>
      <c r="C41" s="142"/>
      <c r="D41" s="8">
        <v>2110</v>
      </c>
      <c r="E41" s="8" t="s">
        <v>7</v>
      </c>
      <c r="F41" s="13">
        <v>16000</v>
      </c>
      <c r="G41" s="13">
        <v>19101</v>
      </c>
      <c r="H41" s="13">
        <v>19101</v>
      </c>
      <c r="I41" s="70">
        <f t="shared" si="0"/>
        <v>1</v>
      </c>
    </row>
    <row r="42" spans="2:9" ht="41.25" customHeight="1">
      <c r="B42" s="103"/>
      <c r="C42" s="103"/>
      <c r="D42" s="67">
        <v>2360</v>
      </c>
      <c r="E42" s="67" t="s">
        <v>124</v>
      </c>
      <c r="F42" s="68"/>
      <c r="G42" s="68">
        <v>408133</v>
      </c>
      <c r="H42" s="68">
        <v>367067</v>
      </c>
      <c r="I42" s="70">
        <f t="shared" si="0"/>
        <v>0.8993808390892185</v>
      </c>
    </row>
    <row r="43" spans="2:9" ht="29.25" thickBot="1">
      <c r="B43" s="105">
        <v>710</v>
      </c>
      <c r="C43" s="34"/>
      <c r="D43" s="34"/>
      <c r="E43" s="38" t="s">
        <v>21</v>
      </c>
      <c r="F43" s="36">
        <f>SUM(F44+F46+F48)</f>
        <v>195961</v>
      </c>
      <c r="G43" s="36">
        <f>SUM(G44+G46+G48)</f>
        <v>255401</v>
      </c>
      <c r="H43" s="36">
        <f>SUM(H44+H46+H48)</f>
        <v>255397</v>
      </c>
      <c r="I43" s="71">
        <f t="shared" si="0"/>
        <v>0.999984338354196</v>
      </c>
    </row>
    <row r="44" spans="1:9" ht="38.25">
      <c r="A44" s="55"/>
      <c r="B44" s="141"/>
      <c r="C44" s="24">
        <v>71013</v>
      </c>
      <c r="D44" s="2"/>
      <c r="E44" s="24" t="s">
        <v>22</v>
      </c>
      <c r="F44" s="30">
        <f>SUM(F45)</f>
        <v>89000</v>
      </c>
      <c r="G44" s="30">
        <f>SUM(G45)</f>
        <v>119353</v>
      </c>
      <c r="H44" s="121">
        <f>SUM(H45)</f>
        <v>119353</v>
      </c>
      <c r="I44" s="31">
        <f t="shared" si="0"/>
        <v>1</v>
      </c>
    </row>
    <row r="45" spans="1:9" ht="53.25" customHeight="1">
      <c r="A45" s="72"/>
      <c r="B45" s="102"/>
      <c r="C45" s="8"/>
      <c r="D45" s="8">
        <v>2110</v>
      </c>
      <c r="E45" s="8" t="s">
        <v>7</v>
      </c>
      <c r="F45" s="10">
        <v>89000</v>
      </c>
      <c r="G45" s="13">
        <v>119353</v>
      </c>
      <c r="H45" s="77">
        <v>119353</v>
      </c>
      <c r="I45" s="70">
        <f t="shared" si="0"/>
        <v>1</v>
      </c>
    </row>
    <row r="46" spans="2:9" ht="28.5" customHeight="1">
      <c r="B46" s="102"/>
      <c r="C46" s="16">
        <v>71014</v>
      </c>
      <c r="D46" s="8"/>
      <c r="E46" s="16" t="s">
        <v>23</v>
      </c>
      <c r="F46" s="20">
        <f>SUM(F47)</f>
        <v>28500</v>
      </c>
      <c r="G46" s="20">
        <f>SUM(G47)</f>
        <v>11658</v>
      </c>
      <c r="H46" s="113">
        <f>SUM(H47)</f>
        <v>11658</v>
      </c>
      <c r="I46" s="70">
        <f t="shared" si="0"/>
        <v>1</v>
      </c>
    </row>
    <row r="47" spans="2:9" ht="54.75" customHeight="1">
      <c r="B47" s="102"/>
      <c r="C47" s="8"/>
      <c r="D47" s="8">
        <v>2110</v>
      </c>
      <c r="E47" s="8" t="s">
        <v>7</v>
      </c>
      <c r="F47" s="13">
        <v>28500</v>
      </c>
      <c r="G47" s="13">
        <v>11658</v>
      </c>
      <c r="H47" s="69">
        <v>11658</v>
      </c>
      <c r="I47" s="70">
        <f t="shared" si="0"/>
        <v>1</v>
      </c>
    </row>
    <row r="48" spans="2:9" ht="16.5" customHeight="1">
      <c r="B48" s="102"/>
      <c r="C48" s="16">
        <v>71015</v>
      </c>
      <c r="D48" s="8"/>
      <c r="E48" s="16" t="s">
        <v>24</v>
      </c>
      <c r="F48" s="14">
        <f>SUM(F49:F50)</f>
        <v>78461</v>
      </c>
      <c r="G48" s="14">
        <f>SUM(G49:G50)</f>
        <v>124390</v>
      </c>
      <c r="H48" s="81">
        <f>SUM(H49:H50)</f>
        <v>124386</v>
      </c>
      <c r="I48" s="70">
        <f t="shared" si="0"/>
        <v>0.9999678430742021</v>
      </c>
    </row>
    <row r="49" spans="1:9" ht="48.75" customHeight="1">
      <c r="A49" s="72"/>
      <c r="B49" s="102"/>
      <c r="C49" s="8"/>
      <c r="D49" s="8">
        <v>2110</v>
      </c>
      <c r="E49" s="17" t="s">
        <v>7</v>
      </c>
      <c r="F49" s="13">
        <v>74496</v>
      </c>
      <c r="G49" s="13">
        <v>114390</v>
      </c>
      <c r="H49" s="69">
        <v>114390</v>
      </c>
      <c r="I49" s="70">
        <f t="shared" si="0"/>
        <v>1</v>
      </c>
    </row>
    <row r="50" spans="1:9" ht="63.75" customHeight="1">
      <c r="A50" s="72"/>
      <c r="B50" s="103"/>
      <c r="C50" s="67"/>
      <c r="D50" s="8">
        <v>6410</v>
      </c>
      <c r="E50" s="17" t="s">
        <v>113</v>
      </c>
      <c r="F50" s="13">
        <v>3965</v>
      </c>
      <c r="G50" s="13">
        <v>10000</v>
      </c>
      <c r="H50" s="69">
        <v>9996</v>
      </c>
      <c r="I50" s="70">
        <f t="shared" si="0"/>
        <v>0.9996</v>
      </c>
    </row>
    <row r="51" spans="1:9" ht="26.25" thickBot="1">
      <c r="A51" s="55"/>
      <c r="B51" s="38">
        <v>750</v>
      </c>
      <c r="C51" s="34"/>
      <c r="D51" s="34"/>
      <c r="E51" s="35" t="s">
        <v>25</v>
      </c>
      <c r="F51" s="36">
        <f>SUM(F52+F54+F63)</f>
        <v>145993</v>
      </c>
      <c r="G51" s="36">
        <f>SUM(G52+G54+G63)</f>
        <v>150593</v>
      </c>
      <c r="H51" s="112">
        <f>SUM(H52+H54+H63)</f>
        <v>156276</v>
      </c>
      <c r="I51" s="71">
        <f t="shared" si="0"/>
        <v>1.0377374778376154</v>
      </c>
    </row>
    <row r="52" spans="2:9" ht="17.25" customHeight="1">
      <c r="B52" s="144"/>
      <c r="C52" s="75">
        <v>75011</v>
      </c>
      <c r="D52" s="74"/>
      <c r="E52" s="75" t="s">
        <v>26</v>
      </c>
      <c r="F52" s="76">
        <f>SUM(F53)</f>
        <v>93848</v>
      </c>
      <c r="G52" s="76">
        <f>SUM(G53)</f>
        <v>96652</v>
      </c>
      <c r="H52" s="114">
        <f>SUM(G53)</f>
        <v>96652</v>
      </c>
      <c r="I52" s="31">
        <f t="shared" si="0"/>
        <v>1</v>
      </c>
    </row>
    <row r="53" spans="2:9" ht="48.75" customHeight="1">
      <c r="B53" s="142"/>
      <c r="C53" s="8"/>
      <c r="D53" s="8">
        <v>2110</v>
      </c>
      <c r="E53" s="17" t="s">
        <v>7</v>
      </c>
      <c r="F53" s="96">
        <v>93848</v>
      </c>
      <c r="G53" s="96">
        <v>96652</v>
      </c>
      <c r="H53" s="122">
        <v>96652</v>
      </c>
      <c r="I53" s="70">
        <f t="shared" si="0"/>
        <v>1</v>
      </c>
    </row>
    <row r="54" spans="2:9" ht="12.75">
      <c r="B54" s="142"/>
      <c r="C54" s="23">
        <v>75020</v>
      </c>
      <c r="D54" s="8"/>
      <c r="E54" s="16" t="s">
        <v>27</v>
      </c>
      <c r="F54" s="14">
        <f>SUM(F55:F62)</f>
        <v>39145</v>
      </c>
      <c r="G54" s="14">
        <f>SUM(G55:G62)</f>
        <v>38987</v>
      </c>
      <c r="H54" s="81">
        <f>SUM(H55:H62)</f>
        <v>44670</v>
      </c>
      <c r="I54" s="70">
        <f t="shared" si="0"/>
        <v>1.1457665375638033</v>
      </c>
    </row>
    <row r="55" spans="2:9" ht="15.75" customHeight="1">
      <c r="B55" s="158"/>
      <c r="C55" s="141"/>
      <c r="D55" s="10" t="s">
        <v>115</v>
      </c>
      <c r="E55" s="8" t="s">
        <v>28</v>
      </c>
      <c r="F55" s="13">
        <v>1400</v>
      </c>
      <c r="G55" s="13">
        <v>1500</v>
      </c>
      <c r="H55" s="69">
        <v>1240</v>
      </c>
      <c r="I55" s="70">
        <f t="shared" si="0"/>
        <v>0.8266666666666667</v>
      </c>
    </row>
    <row r="56" spans="2:9" ht="16.5" customHeight="1">
      <c r="B56" s="158"/>
      <c r="C56" s="142"/>
      <c r="D56" s="10" t="s">
        <v>102</v>
      </c>
      <c r="E56" s="8" t="s">
        <v>29</v>
      </c>
      <c r="F56" s="13">
        <v>2387</v>
      </c>
      <c r="G56" s="13">
        <v>2500</v>
      </c>
      <c r="H56" s="69">
        <v>3801</v>
      </c>
      <c r="I56" s="70">
        <f t="shared" si="0"/>
        <v>1.5204</v>
      </c>
    </row>
    <row r="57" spans="2:9" ht="16.5" customHeight="1">
      <c r="B57" s="158"/>
      <c r="C57" s="142"/>
      <c r="D57" s="10" t="s">
        <v>114</v>
      </c>
      <c r="E57" s="8" t="s">
        <v>123</v>
      </c>
      <c r="F57" s="13"/>
      <c r="G57" s="13"/>
      <c r="H57" s="69">
        <v>2541</v>
      </c>
      <c r="I57" s="70"/>
    </row>
    <row r="58" spans="2:9" ht="12.75">
      <c r="B58" s="158"/>
      <c r="C58" s="142"/>
      <c r="D58" s="10" t="s">
        <v>103</v>
      </c>
      <c r="E58" s="8" t="s">
        <v>14</v>
      </c>
      <c r="F58" s="13"/>
      <c r="G58" s="13"/>
      <c r="H58" s="69">
        <v>2258</v>
      </c>
      <c r="I58" s="70"/>
    </row>
    <row r="59" spans="2:9" ht="15" customHeight="1">
      <c r="B59" s="158"/>
      <c r="C59" s="142"/>
      <c r="D59" s="10" t="s">
        <v>104</v>
      </c>
      <c r="E59" s="8" t="s">
        <v>30</v>
      </c>
      <c r="F59" s="13">
        <v>5358</v>
      </c>
      <c r="G59" s="13">
        <v>4000</v>
      </c>
      <c r="H59" s="69">
        <v>7549</v>
      </c>
      <c r="I59" s="70">
        <f t="shared" si="0"/>
        <v>1.88725</v>
      </c>
    </row>
    <row r="60" spans="2:9" ht="39" customHeight="1">
      <c r="B60" s="158"/>
      <c r="C60" s="102"/>
      <c r="D60" s="52">
        <v>2360</v>
      </c>
      <c r="E60" s="21" t="s">
        <v>124</v>
      </c>
      <c r="F60" s="86"/>
      <c r="G60" s="86">
        <v>227</v>
      </c>
      <c r="H60" s="123">
        <v>281</v>
      </c>
      <c r="I60" s="70">
        <f t="shared" si="0"/>
        <v>1.2378854625550662</v>
      </c>
    </row>
    <row r="61" spans="2:9" ht="28.5" customHeight="1">
      <c r="B61" s="158"/>
      <c r="C61" s="102"/>
      <c r="D61" s="10">
        <v>2390</v>
      </c>
      <c r="E61" s="67" t="s">
        <v>126</v>
      </c>
      <c r="F61" s="13"/>
      <c r="G61" s="13">
        <v>5760</v>
      </c>
      <c r="H61" s="69">
        <v>2000</v>
      </c>
      <c r="I61" s="70">
        <f t="shared" si="0"/>
        <v>0.3472222222222222</v>
      </c>
    </row>
    <row r="62" spans="2:9" ht="72.75" customHeight="1">
      <c r="B62" s="158"/>
      <c r="C62" s="103"/>
      <c r="D62" s="8">
        <v>6260</v>
      </c>
      <c r="E62" s="32" t="s">
        <v>79</v>
      </c>
      <c r="F62" s="13">
        <v>30000</v>
      </c>
      <c r="G62" s="13">
        <v>25000</v>
      </c>
      <c r="H62" s="69">
        <v>25000</v>
      </c>
      <c r="I62" s="70">
        <f t="shared" si="0"/>
        <v>1</v>
      </c>
    </row>
    <row r="63" spans="2:9" ht="12.75">
      <c r="B63" s="142"/>
      <c r="C63" s="16">
        <v>75045</v>
      </c>
      <c r="D63" s="8"/>
      <c r="E63" s="25" t="s">
        <v>31</v>
      </c>
      <c r="F63" s="14">
        <f>SUM(F64)</f>
        <v>13000</v>
      </c>
      <c r="G63" s="14">
        <f>SUM(G64)</f>
        <v>14954</v>
      </c>
      <c r="H63" s="81">
        <f>SUM(H64)</f>
        <v>14954</v>
      </c>
      <c r="I63" s="70">
        <f t="shared" si="0"/>
        <v>1</v>
      </c>
    </row>
    <row r="64" spans="2:9" ht="51.75" customHeight="1" thickBot="1">
      <c r="B64" s="159"/>
      <c r="C64" s="64"/>
      <c r="D64" s="64">
        <v>2110</v>
      </c>
      <c r="E64" s="87" t="s">
        <v>7</v>
      </c>
      <c r="F64" s="90">
        <v>13000</v>
      </c>
      <c r="G64" s="90">
        <v>14954</v>
      </c>
      <c r="H64" s="116">
        <v>14954</v>
      </c>
      <c r="I64" s="70">
        <f t="shared" si="0"/>
        <v>1</v>
      </c>
    </row>
    <row r="65" spans="2:9" ht="22.5" customHeight="1" thickBot="1">
      <c r="B65" s="92">
        <v>752</v>
      </c>
      <c r="C65" s="98"/>
      <c r="D65" s="98"/>
      <c r="E65" s="99" t="s">
        <v>120</v>
      </c>
      <c r="F65" s="100"/>
      <c r="G65" s="100">
        <v>500</v>
      </c>
      <c r="H65" s="124">
        <v>500</v>
      </c>
      <c r="I65" s="71">
        <f t="shared" si="0"/>
        <v>1</v>
      </c>
    </row>
    <row r="66" spans="2:9" ht="18.75" customHeight="1">
      <c r="B66" s="144"/>
      <c r="C66" s="16">
        <v>75212</v>
      </c>
      <c r="D66" s="8"/>
      <c r="E66" s="16" t="s">
        <v>121</v>
      </c>
      <c r="F66" s="13"/>
      <c r="G66" s="13">
        <v>500</v>
      </c>
      <c r="H66" s="69">
        <v>500</v>
      </c>
      <c r="I66" s="31">
        <f t="shared" si="0"/>
        <v>1</v>
      </c>
    </row>
    <row r="67" spans="2:9" ht="51" customHeight="1">
      <c r="B67" s="143"/>
      <c r="C67" s="56"/>
      <c r="D67" s="21">
        <v>2110</v>
      </c>
      <c r="E67" s="22" t="s">
        <v>7</v>
      </c>
      <c r="F67" s="13"/>
      <c r="G67" s="13">
        <v>500</v>
      </c>
      <c r="H67" s="69">
        <v>500</v>
      </c>
      <c r="I67" s="70">
        <f t="shared" si="0"/>
        <v>1</v>
      </c>
    </row>
    <row r="68" spans="2:9" ht="36.75" thickBot="1">
      <c r="B68" s="33">
        <v>754</v>
      </c>
      <c r="C68" s="34"/>
      <c r="D68" s="34"/>
      <c r="E68" s="43" t="s">
        <v>74</v>
      </c>
      <c r="F68" s="36">
        <f>SUM(F69+F73)</f>
        <v>2131938</v>
      </c>
      <c r="G68" s="36">
        <f>SUM(G69+G73)</f>
        <v>1937818</v>
      </c>
      <c r="H68" s="36">
        <f>SUM(H69+H73)</f>
        <v>1937814</v>
      </c>
      <c r="I68" s="71">
        <f t="shared" si="0"/>
        <v>0.9999979358226624</v>
      </c>
    </row>
    <row r="69" spans="2:9" ht="27" customHeight="1">
      <c r="B69" s="142"/>
      <c r="C69" s="24">
        <v>75411</v>
      </c>
      <c r="D69" s="8"/>
      <c r="E69" s="16" t="s">
        <v>32</v>
      </c>
      <c r="F69" s="14">
        <f>SUM(F70:F72)</f>
        <v>2131938</v>
      </c>
      <c r="G69" s="14">
        <f>SUM(G70:G72)</f>
        <v>1866664</v>
      </c>
      <c r="H69" s="81">
        <f>SUM(H70:H72)</f>
        <v>1866664</v>
      </c>
      <c r="I69" s="31">
        <f t="shared" si="0"/>
        <v>1</v>
      </c>
    </row>
    <row r="70" spans="2:9" ht="53.25" customHeight="1">
      <c r="B70" s="142"/>
      <c r="C70" s="141"/>
      <c r="D70" s="21">
        <v>2110</v>
      </c>
      <c r="E70" s="8" t="s">
        <v>7</v>
      </c>
      <c r="F70" s="13">
        <v>1831938</v>
      </c>
      <c r="G70" s="13">
        <v>1846664</v>
      </c>
      <c r="H70" s="69">
        <v>1846664</v>
      </c>
      <c r="I70" s="70">
        <f t="shared" si="0"/>
        <v>1</v>
      </c>
    </row>
    <row r="71" spans="2:9" ht="53.25" customHeight="1">
      <c r="B71" s="102"/>
      <c r="C71" s="102"/>
      <c r="D71" s="21">
        <v>2710</v>
      </c>
      <c r="E71" s="17" t="s">
        <v>16</v>
      </c>
      <c r="F71" s="86"/>
      <c r="G71" s="86">
        <v>20000</v>
      </c>
      <c r="H71" s="86">
        <v>20000</v>
      </c>
      <c r="I71" s="70">
        <f t="shared" si="0"/>
        <v>1</v>
      </c>
    </row>
    <row r="72" spans="2:9" ht="77.25" customHeight="1">
      <c r="B72" s="102"/>
      <c r="C72" s="102"/>
      <c r="D72" s="21">
        <v>6260</v>
      </c>
      <c r="E72" s="83" t="s">
        <v>88</v>
      </c>
      <c r="F72" s="86">
        <v>300000</v>
      </c>
      <c r="G72" s="86"/>
      <c r="H72" s="86"/>
      <c r="I72" s="70"/>
    </row>
    <row r="73" spans="2:9" ht="20.25" customHeight="1">
      <c r="B73" s="102"/>
      <c r="C73" s="85">
        <v>75414</v>
      </c>
      <c r="D73" s="21"/>
      <c r="E73" s="25" t="s">
        <v>122</v>
      </c>
      <c r="F73" s="101"/>
      <c r="G73" s="101">
        <v>71154</v>
      </c>
      <c r="H73" s="125">
        <v>71150</v>
      </c>
      <c r="I73" s="70">
        <f t="shared" si="0"/>
        <v>0.9999437839053321</v>
      </c>
    </row>
    <row r="74" spans="2:9" ht="64.5" customHeight="1">
      <c r="B74" s="103"/>
      <c r="C74" s="60"/>
      <c r="D74" s="67">
        <v>6410</v>
      </c>
      <c r="E74" s="17" t="s">
        <v>113</v>
      </c>
      <c r="F74" s="68"/>
      <c r="G74" s="68">
        <v>71154</v>
      </c>
      <c r="H74" s="73">
        <v>71150</v>
      </c>
      <c r="I74" s="70">
        <f t="shared" si="0"/>
        <v>0.9999437839053321</v>
      </c>
    </row>
    <row r="75" spans="2:9" ht="81.75" customHeight="1" thickBot="1">
      <c r="B75" s="33">
        <v>756</v>
      </c>
      <c r="C75" s="64"/>
      <c r="D75" s="34"/>
      <c r="E75" s="35" t="s">
        <v>129</v>
      </c>
      <c r="F75" s="36">
        <f>SUM(F76+F79)</f>
        <v>942773</v>
      </c>
      <c r="G75" s="36">
        <f>SUM(G76+G79)</f>
        <v>3397540</v>
      </c>
      <c r="H75" s="112">
        <f>SUM(H76+H79)</f>
        <v>3958877</v>
      </c>
      <c r="I75" s="135">
        <f aca="true" t="shared" si="1" ref="I75:I137">H75/G75</f>
        <v>1.165218658205643</v>
      </c>
    </row>
    <row r="76" spans="2:9" ht="38.25">
      <c r="B76" s="147"/>
      <c r="C76" s="164">
        <v>75622</v>
      </c>
      <c r="D76" s="8"/>
      <c r="E76" s="16" t="s">
        <v>33</v>
      </c>
      <c r="F76" s="14">
        <f>SUM(F77)</f>
        <v>261167</v>
      </c>
      <c r="G76" s="14">
        <f>SUM(G77+G78)</f>
        <v>2509040</v>
      </c>
      <c r="H76" s="81">
        <f>SUM(H77+H78)</f>
        <v>2531709</v>
      </c>
      <c r="I76" s="95">
        <f t="shared" si="1"/>
        <v>1.0090349296942256</v>
      </c>
    </row>
    <row r="77" spans="2:9" ht="25.5">
      <c r="B77" s="102"/>
      <c r="C77" s="102"/>
      <c r="D77" s="10" t="s">
        <v>117</v>
      </c>
      <c r="E77" s="8" t="s">
        <v>34</v>
      </c>
      <c r="F77" s="13">
        <v>261167</v>
      </c>
      <c r="G77" s="13">
        <v>2379040</v>
      </c>
      <c r="H77" s="69">
        <v>2323333</v>
      </c>
      <c r="I77" s="70">
        <f t="shared" si="1"/>
        <v>0.9765842524715852</v>
      </c>
    </row>
    <row r="78" spans="2:9" ht="30" customHeight="1">
      <c r="B78" s="102"/>
      <c r="C78" s="103"/>
      <c r="D78" s="10" t="s">
        <v>116</v>
      </c>
      <c r="E78" s="8" t="s">
        <v>127</v>
      </c>
      <c r="F78" s="13"/>
      <c r="G78" s="13">
        <v>130000</v>
      </c>
      <c r="H78" s="69">
        <v>208376</v>
      </c>
      <c r="I78" s="70">
        <f t="shared" si="1"/>
        <v>1.6028923076923076</v>
      </c>
    </row>
    <row r="79" spans="2:9" ht="42.75" customHeight="1">
      <c r="B79" s="102"/>
      <c r="C79" s="163">
        <v>75618</v>
      </c>
      <c r="D79" s="8"/>
      <c r="E79" s="16" t="s">
        <v>35</v>
      </c>
      <c r="F79" s="14">
        <f>SUM(F80:F81)</f>
        <v>681606</v>
      </c>
      <c r="G79" s="14">
        <f>SUM(G80:G81)</f>
        <v>888500</v>
      </c>
      <c r="H79" s="81">
        <f>SUM(H80:H81)</f>
        <v>1427168</v>
      </c>
      <c r="I79" s="104">
        <f t="shared" si="1"/>
        <v>1.6062667416994936</v>
      </c>
    </row>
    <row r="80" spans="2:9" ht="25.5">
      <c r="B80" s="102"/>
      <c r="C80" s="163"/>
      <c r="D80" s="52" t="s">
        <v>118</v>
      </c>
      <c r="E80" s="8" t="s">
        <v>36</v>
      </c>
      <c r="F80" s="13">
        <v>677560</v>
      </c>
      <c r="G80" s="13">
        <v>878500</v>
      </c>
      <c r="H80" s="69">
        <v>1416637</v>
      </c>
      <c r="I80" s="70">
        <f t="shared" si="1"/>
        <v>1.6125634604439385</v>
      </c>
    </row>
    <row r="81" spans="2:9" ht="27" customHeight="1">
      <c r="B81" s="102"/>
      <c r="C81" s="163"/>
      <c r="D81" s="80" t="s">
        <v>119</v>
      </c>
      <c r="E81" s="1" t="s">
        <v>128</v>
      </c>
      <c r="F81" s="79">
        <v>4046</v>
      </c>
      <c r="G81" s="82">
        <v>10000</v>
      </c>
      <c r="H81" s="126">
        <v>10531</v>
      </c>
      <c r="I81" s="70">
        <f t="shared" si="1"/>
        <v>1.0531</v>
      </c>
    </row>
    <row r="82" spans="2:9" ht="15" thickBot="1">
      <c r="B82" s="105">
        <v>758</v>
      </c>
      <c r="C82" s="34"/>
      <c r="D82" s="34"/>
      <c r="E82" s="38" t="s">
        <v>37</v>
      </c>
      <c r="F82" s="36">
        <f>SUM(F83+F88+F90+F92)</f>
        <v>13471197</v>
      </c>
      <c r="G82" s="45">
        <f>SUM(G83+G85+G88+G90+G92+G94)</f>
        <v>14979366</v>
      </c>
      <c r="H82" s="127">
        <f>SUM(H83+H85+H88+H90+H92+H94)</f>
        <v>14986430</v>
      </c>
      <c r="I82" s="135">
        <f t="shared" si="1"/>
        <v>1.0004715820415897</v>
      </c>
    </row>
    <row r="83" spans="2:9" ht="28.5" customHeight="1">
      <c r="B83" s="141"/>
      <c r="C83" s="164">
        <v>75801</v>
      </c>
      <c r="D83" s="2"/>
      <c r="E83" s="24" t="s">
        <v>38</v>
      </c>
      <c r="F83" s="30">
        <v>10452032</v>
      </c>
      <c r="G83" s="30">
        <f>SUM(G84)</f>
        <v>12019860</v>
      </c>
      <c r="H83" s="121">
        <f>SUM(H84)</f>
        <v>12019860</v>
      </c>
      <c r="I83" s="31">
        <f t="shared" si="1"/>
        <v>1</v>
      </c>
    </row>
    <row r="84" spans="2:9" ht="25.5">
      <c r="B84" s="102"/>
      <c r="C84" s="103"/>
      <c r="D84" s="8">
        <v>2920</v>
      </c>
      <c r="E84" s="8" t="s">
        <v>39</v>
      </c>
      <c r="F84" s="13">
        <v>10452032</v>
      </c>
      <c r="G84" s="13">
        <v>12019860</v>
      </c>
      <c r="H84" s="69">
        <v>12019860</v>
      </c>
      <c r="I84" s="70">
        <f t="shared" si="1"/>
        <v>1</v>
      </c>
    </row>
    <row r="85" spans="2:9" ht="26.25" customHeight="1">
      <c r="B85" s="102"/>
      <c r="C85" s="58">
        <v>75802</v>
      </c>
      <c r="D85" s="16"/>
      <c r="E85" s="16" t="s">
        <v>130</v>
      </c>
      <c r="F85" s="14">
        <f>SUM(F86:F87)</f>
        <v>0</v>
      </c>
      <c r="G85" s="14">
        <f>SUM(G86:G87)</f>
        <v>825463</v>
      </c>
      <c r="H85" s="81">
        <f>SUM(H86:H87)</f>
        <v>825463</v>
      </c>
      <c r="I85" s="70">
        <f t="shared" si="1"/>
        <v>1</v>
      </c>
    </row>
    <row r="86" spans="2:9" ht="27" customHeight="1">
      <c r="B86" s="102"/>
      <c r="C86" s="102"/>
      <c r="D86" s="8">
        <v>2760</v>
      </c>
      <c r="E86" s="8" t="s">
        <v>131</v>
      </c>
      <c r="F86" s="13"/>
      <c r="G86" s="13">
        <v>75463</v>
      </c>
      <c r="H86" s="69">
        <v>75463</v>
      </c>
      <c r="I86" s="70">
        <f t="shared" si="1"/>
        <v>1</v>
      </c>
    </row>
    <row r="87" spans="2:9" ht="27.75" customHeight="1">
      <c r="B87" s="102"/>
      <c r="C87" s="103"/>
      <c r="D87" s="8">
        <v>2780</v>
      </c>
      <c r="E87" s="8" t="s">
        <v>132</v>
      </c>
      <c r="F87" s="13"/>
      <c r="G87" s="13">
        <v>750000</v>
      </c>
      <c r="H87" s="69">
        <v>750000</v>
      </c>
      <c r="I87" s="70">
        <f t="shared" si="1"/>
        <v>1</v>
      </c>
    </row>
    <row r="88" spans="2:9" ht="42" customHeight="1">
      <c r="B88" s="102"/>
      <c r="C88" s="25">
        <v>75803</v>
      </c>
      <c r="D88" s="8"/>
      <c r="E88" s="16" t="s">
        <v>40</v>
      </c>
      <c r="F88" s="14">
        <f>SUM(F89)</f>
        <v>695504</v>
      </c>
      <c r="G88" s="14">
        <f>SUM(G89)</f>
        <v>1002935</v>
      </c>
      <c r="H88" s="81">
        <f>SUM(H89)</f>
        <v>1002935</v>
      </c>
      <c r="I88" s="104">
        <f t="shared" si="1"/>
        <v>1</v>
      </c>
    </row>
    <row r="89" spans="2:9" ht="25.5">
      <c r="B89" s="102"/>
      <c r="C89" s="61"/>
      <c r="D89" s="8">
        <v>2920</v>
      </c>
      <c r="E89" s="8" t="s">
        <v>39</v>
      </c>
      <c r="F89" s="13">
        <v>695504</v>
      </c>
      <c r="G89" s="13">
        <v>1002935</v>
      </c>
      <c r="H89" s="69">
        <v>1002935</v>
      </c>
      <c r="I89" s="70">
        <f t="shared" si="1"/>
        <v>1</v>
      </c>
    </row>
    <row r="90" spans="2:9" ht="37.5" customHeight="1">
      <c r="B90" s="102"/>
      <c r="C90" s="25">
        <v>75806</v>
      </c>
      <c r="D90" s="8"/>
      <c r="E90" s="16" t="s">
        <v>41</v>
      </c>
      <c r="F90" s="14">
        <f>SUM(F91)</f>
        <v>2294688</v>
      </c>
      <c r="G90" s="14"/>
      <c r="H90" s="81"/>
      <c r="I90" s="70"/>
    </row>
    <row r="91" spans="2:9" ht="25.5">
      <c r="B91" s="102"/>
      <c r="C91" s="61"/>
      <c r="D91" s="8">
        <v>2920</v>
      </c>
      <c r="E91" s="8" t="s">
        <v>39</v>
      </c>
      <c r="F91" s="13">
        <v>2294688</v>
      </c>
      <c r="G91" s="13">
        <v>0</v>
      </c>
      <c r="H91" s="69">
        <v>0</v>
      </c>
      <c r="I91" s="70"/>
    </row>
    <row r="92" spans="2:9" ht="28.5">
      <c r="B92" s="102"/>
      <c r="C92" s="25">
        <v>75814</v>
      </c>
      <c r="D92" s="8"/>
      <c r="E92" s="9" t="s">
        <v>42</v>
      </c>
      <c r="F92" s="14">
        <f>SUM(F93:F93)</f>
        <v>28973</v>
      </c>
      <c r="G92" s="14">
        <f>SUM(G93:G93)</f>
        <v>15000</v>
      </c>
      <c r="H92" s="81">
        <f>SUM(H93:H93)</f>
        <v>22064</v>
      </c>
      <c r="I92" s="104">
        <f t="shared" si="1"/>
        <v>1.4709333333333334</v>
      </c>
    </row>
    <row r="93" spans="2:9" ht="12.75">
      <c r="B93" s="102"/>
      <c r="C93" s="61"/>
      <c r="D93" s="106" t="s">
        <v>103</v>
      </c>
      <c r="E93" s="67" t="s">
        <v>14</v>
      </c>
      <c r="F93" s="68">
        <v>28973</v>
      </c>
      <c r="G93" s="68">
        <v>15000</v>
      </c>
      <c r="H93" s="73">
        <v>22064</v>
      </c>
      <c r="I93" s="70">
        <f t="shared" si="1"/>
        <v>1.4709333333333334</v>
      </c>
    </row>
    <row r="94" spans="2:9" ht="39.75" customHeight="1">
      <c r="B94" s="102"/>
      <c r="C94" s="25">
        <v>75832</v>
      </c>
      <c r="D94" s="107"/>
      <c r="E94" s="25" t="s">
        <v>133</v>
      </c>
      <c r="F94" s="101"/>
      <c r="G94" s="101">
        <f>SUM(G95)</f>
        <v>1116108</v>
      </c>
      <c r="H94" s="125">
        <f>SUM(H95)</f>
        <v>1116108</v>
      </c>
      <c r="I94" s="104">
        <f t="shared" si="1"/>
        <v>1</v>
      </c>
    </row>
    <row r="95" spans="2:9" ht="29.25" customHeight="1" thickBot="1">
      <c r="B95" s="102"/>
      <c r="C95" s="1"/>
      <c r="D95" s="80">
        <v>2920</v>
      </c>
      <c r="E95" s="67" t="s">
        <v>39</v>
      </c>
      <c r="F95" s="82"/>
      <c r="G95" s="82">
        <v>1116108</v>
      </c>
      <c r="H95" s="128">
        <v>1116108</v>
      </c>
      <c r="I95" s="71">
        <f t="shared" si="1"/>
        <v>1</v>
      </c>
    </row>
    <row r="96" spans="2:9" ht="29.25" thickBot="1">
      <c r="B96" s="108">
        <v>801</v>
      </c>
      <c r="C96" s="109"/>
      <c r="D96" s="109"/>
      <c r="E96" s="108" t="s">
        <v>43</v>
      </c>
      <c r="F96" s="110">
        <f>SUM(F97+F103+F105+F111+F117+F124+F129+F131)</f>
        <v>443135</v>
      </c>
      <c r="G96" s="110">
        <f>SUM(G97+G103+G105+G111+G117+G124+G129+G131)</f>
        <v>261245</v>
      </c>
      <c r="H96" s="129">
        <f>SUM(H97+H103+H105+H111+H117+H124+H129+H131)</f>
        <v>273601</v>
      </c>
      <c r="I96" s="136">
        <f t="shared" si="1"/>
        <v>1.0472965989779708</v>
      </c>
    </row>
    <row r="97" spans="2:9" ht="15.75" customHeight="1">
      <c r="B97" s="144"/>
      <c r="C97" s="16">
        <v>80102</v>
      </c>
      <c r="D97" s="8"/>
      <c r="E97" s="16" t="s">
        <v>44</v>
      </c>
      <c r="F97" s="30">
        <f>SUM(F99:F102)</f>
        <v>30207</v>
      </c>
      <c r="G97" s="30">
        <f>SUM(G98:G102)</f>
        <v>0</v>
      </c>
      <c r="H97" s="121">
        <f>SUM(H98:H102)</f>
        <v>1093</v>
      </c>
      <c r="I97" s="31"/>
    </row>
    <row r="98" spans="2:9" ht="15.75" customHeight="1">
      <c r="B98" s="142"/>
      <c r="C98" s="149"/>
      <c r="D98" s="8" t="s">
        <v>114</v>
      </c>
      <c r="E98" s="8" t="s">
        <v>134</v>
      </c>
      <c r="F98" s="101"/>
      <c r="G98" s="86"/>
      <c r="H98" s="123">
        <v>210</v>
      </c>
      <c r="I98" s="70"/>
    </row>
    <row r="99" spans="2:9" ht="14.25" customHeight="1">
      <c r="B99" s="102"/>
      <c r="C99" s="102"/>
      <c r="D99" s="10" t="s">
        <v>103</v>
      </c>
      <c r="E99" s="8" t="s">
        <v>14</v>
      </c>
      <c r="F99" s="86">
        <v>186</v>
      </c>
      <c r="G99" s="101"/>
      <c r="H99" s="123">
        <v>527</v>
      </c>
      <c r="I99" s="70"/>
    </row>
    <row r="100" spans="2:9" ht="13.5" customHeight="1">
      <c r="B100" s="102"/>
      <c r="C100" s="102"/>
      <c r="D100" s="10" t="s">
        <v>104</v>
      </c>
      <c r="E100" s="8" t="s">
        <v>30</v>
      </c>
      <c r="F100" s="86">
        <v>21</v>
      </c>
      <c r="G100" s="101"/>
      <c r="H100" s="123">
        <v>20</v>
      </c>
      <c r="I100" s="70"/>
    </row>
    <row r="101" spans="2:9" ht="27" customHeight="1">
      <c r="B101" s="102"/>
      <c r="C101" s="102"/>
      <c r="D101" s="10">
        <v>2390</v>
      </c>
      <c r="E101" s="8" t="s">
        <v>95</v>
      </c>
      <c r="F101" s="86"/>
      <c r="G101" s="101"/>
      <c r="H101" s="123">
        <v>336</v>
      </c>
      <c r="I101" s="70"/>
    </row>
    <row r="102" spans="2:9" ht="48.75" customHeight="1">
      <c r="B102" s="102"/>
      <c r="C102" s="103"/>
      <c r="D102" s="8">
        <v>2440</v>
      </c>
      <c r="E102" s="17" t="s">
        <v>87</v>
      </c>
      <c r="F102" s="13">
        <v>30000</v>
      </c>
      <c r="G102" s="13"/>
      <c r="H102" s="69"/>
      <c r="I102" s="70"/>
    </row>
    <row r="103" spans="2:9" ht="12.75">
      <c r="B103" s="102"/>
      <c r="C103" s="97">
        <v>80111</v>
      </c>
      <c r="D103" s="8"/>
      <c r="E103" s="16" t="s">
        <v>75</v>
      </c>
      <c r="F103" s="14">
        <f>SUM(F104)</f>
        <v>0</v>
      </c>
      <c r="G103" s="14"/>
      <c r="H103" s="81"/>
      <c r="I103" s="70"/>
    </row>
    <row r="104" spans="2:9" ht="37.5" customHeight="1">
      <c r="B104" s="102"/>
      <c r="C104" s="97"/>
      <c r="D104" s="8">
        <v>2130</v>
      </c>
      <c r="E104" s="17" t="s">
        <v>11</v>
      </c>
      <c r="F104" s="10"/>
      <c r="G104" s="13"/>
      <c r="H104" s="77"/>
      <c r="I104" s="70"/>
    </row>
    <row r="105" spans="2:9" ht="17.25" customHeight="1">
      <c r="B105" s="102"/>
      <c r="C105" s="97">
        <v>80120</v>
      </c>
      <c r="D105" s="8"/>
      <c r="E105" s="16" t="s">
        <v>45</v>
      </c>
      <c r="F105" s="14">
        <f>SUM(F106:F110)</f>
        <v>30675</v>
      </c>
      <c r="G105" s="14">
        <f>SUM(G106:G110)</f>
        <v>1315</v>
      </c>
      <c r="H105" s="81">
        <f>SUM(H106:H110)</f>
        <v>8931</v>
      </c>
      <c r="I105" s="70">
        <f t="shared" si="1"/>
        <v>6.791634980988593</v>
      </c>
    </row>
    <row r="106" spans="2:9" ht="14.25" customHeight="1">
      <c r="B106" s="102"/>
      <c r="C106" s="165"/>
      <c r="D106" s="10" t="s">
        <v>103</v>
      </c>
      <c r="E106" s="8" t="s">
        <v>52</v>
      </c>
      <c r="F106" s="13">
        <v>321</v>
      </c>
      <c r="G106" s="13"/>
      <c r="H106" s="69">
        <v>831</v>
      </c>
      <c r="I106" s="70"/>
    </row>
    <row r="107" spans="2:9" ht="13.5" customHeight="1">
      <c r="B107" s="102"/>
      <c r="C107" s="168"/>
      <c r="D107" s="10" t="s">
        <v>104</v>
      </c>
      <c r="E107" s="8" t="s">
        <v>30</v>
      </c>
      <c r="F107" s="13">
        <v>28</v>
      </c>
      <c r="G107" s="13"/>
      <c r="H107" s="69">
        <v>12</v>
      </c>
      <c r="I107" s="70"/>
    </row>
    <row r="108" spans="2:9" ht="28.5" customHeight="1">
      <c r="B108" s="102"/>
      <c r="C108" s="168"/>
      <c r="D108" s="10">
        <v>2390</v>
      </c>
      <c r="E108" s="8" t="s">
        <v>95</v>
      </c>
      <c r="F108" s="13"/>
      <c r="G108" s="13">
        <v>1315</v>
      </c>
      <c r="H108" s="69">
        <v>8088</v>
      </c>
      <c r="I108" s="70">
        <f t="shared" si="1"/>
        <v>6.150570342205323</v>
      </c>
    </row>
    <row r="109" spans="2:9" ht="38.25" customHeight="1">
      <c r="B109" s="102"/>
      <c r="C109" s="166"/>
      <c r="D109" s="8">
        <v>2710</v>
      </c>
      <c r="E109" s="17" t="s">
        <v>77</v>
      </c>
      <c r="F109" s="13">
        <v>700</v>
      </c>
      <c r="G109" s="13"/>
      <c r="H109" s="69"/>
      <c r="I109" s="70"/>
    </row>
    <row r="110" spans="2:10" ht="74.25" customHeight="1">
      <c r="B110" s="102"/>
      <c r="C110" s="167"/>
      <c r="D110" s="8">
        <v>6260</v>
      </c>
      <c r="E110" s="62" t="s">
        <v>79</v>
      </c>
      <c r="F110" s="13">
        <v>29626</v>
      </c>
      <c r="G110" s="13"/>
      <c r="H110" s="69"/>
      <c r="I110" s="70"/>
      <c r="J110" s="19"/>
    </row>
    <row r="111" spans="2:9" ht="15.75" customHeight="1">
      <c r="B111" s="102"/>
      <c r="C111" s="25">
        <v>80130</v>
      </c>
      <c r="D111" s="21"/>
      <c r="E111" s="16" t="s">
        <v>46</v>
      </c>
      <c r="F111" s="14">
        <f>SUM(F112:F116)</f>
        <v>9377</v>
      </c>
      <c r="G111" s="14">
        <f>SUM(G112:G116)</f>
        <v>2000</v>
      </c>
      <c r="H111" s="81">
        <f>SUM(H112:H116)</f>
        <v>3333</v>
      </c>
      <c r="I111" s="70">
        <f t="shared" si="1"/>
        <v>1.6665</v>
      </c>
    </row>
    <row r="112" spans="2:9" ht="15.75" customHeight="1">
      <c r="B112" s="102"/>
      <c r="C112" s="165"/>
      <c r="D112" s="10" t="s">
        <v>103</v>
      </c>
      <c r="E112" s="8" t="s">
        <v>14</v>
      </c>
      <c r="F112" s="13">
        <v>464</v>
      </c>
      <c r="G112" s="14"/>
      <c r="H112" s="69">
        <v>992</v>
      </c>
      <c r="I112" s="70"/>
    </row>
    <row r="113" spans="2:9" ht="15" customHeight="1">
      <c r="B113" s="102"/>
      <c r="C113" s="166"/>
      <c r="D113" s="10" t="s">
        <v>104</v>
      </c>
      <c r="E113" s="8" t="s">
        <v>30</v>
      </c>
      <c r="F113" s="13">
        <v>66</v>
      </c>
      <c r="G113" s="14"/>
      <c r="H113" s="69">
        <v>5</v>
      </c>
      <c r="I113" s="70"/>
    </row>
    <row r="114" spans="2:9" ht="26.25" customHeight="1">
      <c r="B114" s="102"/>
      <c r="C114" s="166"/>
      <c r="D114" s="10">
        <v>2390</v>
      </c>
      <c r="E114" s="8" t="s">
        <v>95</v>
      </c>
      <c r="F114" s="13"/>
      <c r="G114" s="13">
        <v>2000</v>
      </c>
      <c r="H114" s="69">
        <v>2336</v>
      </c>
      <c r="I114" s="70">
        <f t="shared" si="1"/>
        <v>1.168</v>
      </c>
    </row>
    <row r="115" spans="2:9" ht="38.25" customHeight="1">
      <c r="B115" s="102"/>
      <c r="C115" s="166"/>
      <c r="D115" s="8">
        <v>2130</v>
      </c>
      <c r="E115" s="17" t="s">
        <v>11</v>
      </c>
      <c r="F115" s="13">
        <v>8347</v>
      </c>
      <c r="G115" s="13"/>
      <c r="H115" s="69"/>
      <c r="I115" s="70"/>
    </row>
    <row r="116" spans="2:9" ht="51" customHeight="1">
      <c r="B116" s="102"/>
      <c r="C116" s="167"/>
      <c r="D116" s="8">
        <v>2710</v>
      </c>
      <c r="E116" s="17" t="s">
        <v>77</v>
      </c>
      <c r="F116" s="13">
        <v>500</v>
      </c>
      <c r="G116" s="13"/>
      <c r="H116" s="69"/>
      <c r="I116" s="70"/>
    </row>
    <row r="117" spans="2:9" ht="29.25" customHeight="1">
      <c r="B117" s="102"/>
      <c r="C117" s="16">
        <v>80140</v>
      </c>
      <c r="D117" s="8"/>
      <c r="E117" s="16" t="s">
        <v>47</v>
      </c>
      <c r="F117" s="14">
        <f>SUM(F118:F123)</f>
        <v>212791</v>
      </c>
      <c r="G117" s="14">
        <f>SUM(G118:G123)</f>
        <v>146883</v>
      </c>
      <c r="H117" s="81">
        <f>SUM(H118:H123)</f>
        <v>159219</v>
      </c>
      <c r="I117" s="70">
        <f t="shared" si="1"/>
        <v>1.0839852127203284</v>
      </c>
    </row>
    <row r="118" spans="2:9" ht="27" customHeight="1">
      <c r="B118" s="102"/>
      <c r="C118" s="149"/>
      <c r="D118" s="8" t="s">
        <v>114</v>
      </c>
      <c r="E118" s="8" t="s">
        <v>135</v>
      </c>
      <c r="F118" s="14"/>
      <c r="G118" s="13">
        <v>52490</v>
      </c>
      <c r="H118" s="69">
        <v>52490</v>
      </c>
      <c r="I118" s="70">
        <f t="shared" si="1"/>
        <v>1</v>
      </c>
    </row>
    <row r="119" spans="2:9" ht="12.75">
      <c r="B119" s="102"/>
      <c r="C119" s="102"/>
      <c r="D119" s="10" t="s">
        <v>103</v>
      </c>
      <c r="E119" s="8" t="s">
        <v>14</v>
      </c>
      <c r="F119" s="13">
        <v>291</v>
      </c>
      <c r="G119" s="14"/>
      <c r="H119" s="69">
        <v>441</v>
      </c>
      <c r="I119" s="70"/>
    </row>
    <row r="120" spans="2:9" ht="27" customHeight="1">
      <c r="B120" s="102"/>
      <c r="C120" s="102"/>
      <c r="D120" s="8">
        <v>2380</v>
      </c>
      <c r="E120" s="17" t="s">
        <v>91</v>
      </c>
      <c r="F120" s="13"/>
      <c r="G120" s="13">
        <v>22400</v>
      </c>
      <c r="H120" s="69">
        <v>31665</v>
      </c>
      <c r="I120" s="70">
        <f t="shared" si="1"/>
        <v>1.4136160714285715</v>
      </c>
    </row>
    <row r="121" spans="2:9" ht="27" customHeight="1">
      <c r="B121" s="102"/>
      <c r="C121" s="102"/>
      <c r="D121" s="8">
        <v>2390</v>
      </c>
      <c r="E121" s="8" t="s">
        <v>95</v>
      </c>
      <c r="F121" s="13"/>
      <c r="G121" s="13">
        <v>5220</v>
      </c>
      <c r="H121" s="69">
        <v>7850</v>
      </c>
      <c r="I121" s="70">
        <f t="shared" si="1"/>
        <v>1.503831417624521</v>
      </c>
    </row>
    <row r="122" spans="2:9" ht="41.25" customHeight="1">
      <c r="B122" s="102"/>
      <c r="C122" s="102"/>
      <c r="D122" s="8">
        <v>2705</v>
      </c>
      <c r="E122" s="17" t="s">
        <v>136</v>
      </c>
      <c r="F122" s="13"/>
      <c r="G122" s="13">
        <v>9843</v>
      </c>
      <c r="H122" s="69">
        <v>9843</v>
      </c>
      <c r="I122" s="70">
        <f t="shared" si="1"/>
        <v>1</v>
      </c>
    </row>
    <row r="123" spans="2:9" ht="75" customHeight="1">
      <c r="B123" s="102"/>
      <c r="C123" s="103"/>
      <c r="D123" s="8">
        <v>6260</v>
      </c>
      <c r="E123" s="22" t="s">
        <v>79</v>
      </c>
      <c r="F123" s="13">
        <v>212500</v>
      </c>
      <c r="G123" s="13">
        <v>56930</v>
      </c>
      <c r="H123" s="69">
        <v>56930</v>
      </c>
      <c r="I123" s="70">
        <f t="shared" si="1"/>
        <v>1</v>
      </c>
    </row>
    <row r="124" spans="2:9" ht="29.25" customHeight="1">
      <c r="B124" s="102"/>
      <c r="C124" s="149">
        <v>80142</v>
      </c>
      <c r="D124" s="8"/>
      <c r="E124" s="16" t="s">
        <v>137</v>
      </c>
      <c r="F124" s="14">
        <f>SUM(F125:F127)</f>
        <v>32165</v>
      </c>
      <c r="G124" s="14">
        <f>SUM(G125:G128)</f>
        <v>12000</v>
      </c>
      <c r="H124" s="81">
        <f>SUM(H125:H128)</f>
        <v>2982</v>
      </c>
      <c r="I124" s="70">
        <f t="shared" si="1"/>
        <v>0.2485</v>
      </c>
    </row>
    <row r="125" spans="2:9" ht="16.5" customHeight="1">
      <c r="B125" s="102"/>
      <c r="C125" s="102"/>
      <c r="D125" s="8" t="s">
        <v>103</v>
      </c>
      <c r="E125" s="66" t="s">
        <v>84</v>
      </c>
      <c r="F125" s="63">
        <v>85</v>
      </c>
      <c r="G125" s="14"/>
      <c r="H125" s="130">
        <v>170</v>
      </c>
      <c r="I125" s="70"/>
    </row>
    <row r="126" spans="2:9" ht="16.5" customHeight="1">
      <c r="B126" s="102"/>
      <c r="C126" s="102"/>
      <c r="D126" s="8" t="s">
        <v>104</v>
      </c>
      <c r="E126" s="66" t="s">
        <v>30</v>
      </c>
      <c r="F126" s="63"/>
      <c r="G126" s="14"/>
      <c r="H126" s="130">
        <v>72</v>
      </c>
      <c r="I126" s="70"/>
    </row>
    <row r="127" spans="2:9" ht="50.25" customHeight="1">
      <c r="B127" s="102"/>
      <c r="C127" s="102"/>
      <c r="D127" s="17">
        <v>2310</v>
      </c>
      <c r="E127" s="17" t="s">
        <v>92</v>
      </c>
      <c r="F127" s="18">
        <v>32080</v>
      </c>
      <c r="G127" s="18">
        <v>12000</v>
      </c>
      <c r="H127" s="131"/>
      <c r="I127" s="70">
        <f t="shared" si="1"/>
        <v>0</v>
      </c>
    </row>
    <row r="128" spans="2:9" ht="29.25" customHeight="1">
      <c r="B128" s="102"/>
      <c r="C128" s="103"/>
      <c r="D128" s="17">
        <v>2390</v>
      </c>
      <c r="E128" s="8" t="s">
        <v>95</v>
      </c>
      <c r="F128" s="18"/>
      <c r="G128" s="18"/>
      <c r="H128" s="131">
        <v>2740</v>
      </c>
      <c r="I128" s="70"/>
    </row>
    <row r="129" spans="2:9" ht="27" customHeight="1">
      <c r="B129" s="102"/>
      <c r="C129" s="16">
        <v>80147</v>
      </c>
      <c r="D129" s="8"/>
      <c r="E129" s="16" t="s">
        <v>85</v>
      </c>
      <c r="F129" s="14">
        <f>SUM(F130:F130)</f>
        <v>78727</v>
      </c>
      <c r="G129" s="14">
        <f>SUM(G130:G130)</f>
        <v>95697</v>
      </c>
      <c r="H129" s="81">
        <f>SUM(H130:H130)</f>
        <v>95697</v>
      </c>
      <c r="I129" s="70">
        <f t="shared" si="1"/>
        <v>1</v>
      </c>
    </row>
    <row r="130" spans="2:9" ht="53.25" customHeight="1">
      <c r="B130" s="102"/>
      <c r="C130" s="8"/>
      <c r="D130" s="8">
        <v>2330</v>
      </c>
      <c r="E130" s="8" t="s">
        <v>93</v>
      </c>
      <c r="F130" s="13">
        <v>78727</v>
      </c>
      <c r="G130" s="13">
        <v>95697</v>
      </c>
      <c r="H130" s="69">
        <v>95697</v>
      </c>
      <c r="I130" s="70">
        <f t="shared" si="1"/>
        <v>1</v>
      </c>
    </row>
    <row r="131" spans="2:9" ht="12.75">
      <c r="B131" s="102"/>
      <c r="C131" s="16">
        <v>80195</v>
      </c>
      <c r="D131" s="8"/>
      <c r="E131" s="16" t="s">
        <v>48</v>
      </c>
      <c r="F131" s="14">
        <f>SUM(F132:F133)</f>
        <v>49193</v>
      </c>
      <c r="G131" s="14">
        <f>SUM(G132:G133)</f>
        <v>3350</v>
      </c>
      <c r="H131" s="81">
        <f>SUM(H132:H133)</f>
        <v>2346</v>
      </c>
      <c r="I131" s="70">
        <f t="shared" si="1"/>
        <v>0.7002985074626865</v>
      </c>
    </row>
    <row r="132" spans="2:9" ht="40.5" customHeight="1">
      <c r="B132" s="102"/>
      <c r="C132" s="141"/>
      <c r="D132" s="8">
        <v>2130</v>
      </c>
      <c r="E132" s="8" t="s">
        <v>11</v>
      </c>
      <c r="F132" s="13">
        <v>49193</v>
      </c>
      <c r="G132" s="13">
        <v>1650</v>
      </c>
      <c r="H132" s="69">
        <v>1650</v>
      </c>
      <c r="I132" s="70">
        <f t="shared" si="1"/>
        <v>1</v>
      </c>
    </row>
    <row r="133" spans="2:9" ht="52.5" customHeight="1">
      <c r="B133" s="103"/>
      <c r="C133" s="143"/>
      <c r="D133" s="67">
        <v>2440</v>
      </c>
      <c r="E133" s="17" t="s">
        <v>87</v>
      </c>
      <c r="F133" s="68"/>
      <c r="G133" s="68">
        <v>1700</v>
      </c>
      <c r="H133" s="73">
        <v>696</v>
      </c>
      <c r="I133" s="70">
        <f t="shared" si="1"/>
        <v>0.40941176470588236</v>
      </c>
    </row>
    <row r="134" spans="2:9" ht="22.5" customHeight="1" thickBot="1">
      <c r="B134" s="33">
        <v>851</v>
      </c>
      <c r="C134" s="34"/>
      <c r="D134" s="34"/>
      <c r="E134" s="35" t="s">
        <v>49</v>
      </c>
      <c r="F134" s="36">
        <f>SUM(F142+F139+F135)</f>
        <v>728756</v>
      </c>
      <c r="G134" s="36">
        <f>SUM(G135+G139+G142)</f>
        <v>776367</v>
      </c>
      <c r="H134" s="112">
        <f>SUM(H135+H139+H142)</f>
        <v>754707</v>
      </c>
      <c r="I134" s="135">
        <f t="shared" si="1"/>
        <v>0.9721008234507649</v>
      </c>
    </row>
    <row r="135" spans="2:9" ht="19.5" customHeight="1">
      <c r="B135" s="147"/>
      <c r="C135" s="16">
        <v>85111</v>
      </c>
      <c r="D135" s="8"/>
      <c r="E135" s="16" t="s">
        <v>76</v>
      </c>
      <c r="F135" s="14">
        <f>SUM(F136:F138)</f>
        <v>226125</v>
      </c>
      <c r="G135" s="14">
        <f>SUM(G136:G138)</f>
        <v>100000</v>
      </c>
      <c r="H135" s="81">
        <f>SUM(H136:H138)</f>
        <v>89280</v>
      </c>
      <c r="I135" s="31">
        <f t="shared" si="1"/>
        <v>0.8928</v>
      </c>
    </row>
    <row r="136" spans="2:9" ht="51" customHeight="1">
      <c r="B136" s="148"/>
      <c r="C136" s="58"/>
      <c r="D136" s="1">
        <v>2440</v>
      </c>
      <c r="E136" s="32" t="s">
        <v>87</v>
      </c>
      <c r="F136" s="82">
        <v>12600</v>
      </c>
      <c r="G136" s="82"/>
      <c r="H136" s="128"/>
      <c r="I136" s="70"/>
    </row>
    <row r="137" spans="2:9" ht="42" customHeight="1">
      <c r="B137" s="148"/>
      <c r="C137" s="16"/>
      <c r="D137" s="8">
        <v>2130</v>
      </c>
      <c r="E137" s="8" t="s">
        <v>11</v>
      </c>
      <c r="F137" s="13">
        <v>180025</v>
      </c>
      <c r="G137" s="13">
        <v>100000</v>
      </c>
      <c r="H137" s="69">
        <v>89280</v>
      </c>
      <c r="I137" s="70">
        <f t="shared" si="1"/>
        <v>0.8928</v>
      </c>
    </row>
    <row r="138" spans="2:9" ht="64.5" customHeight="1">
      <c r="B138" s="148"/>
      <c r="C138" s="16"/>
      <c r="D138" s="8">
        <v>6300</v>
      </c>
      <c r="E138" s="22" t="s">
        <v>94</v>
      </c>
      <c r="F138" s="13">
        <v>33500</v>
      </c>
      <c r="G138" s="13"/>
      <c r="H138" s="69"/>
      <c r="I138" s="70"/>
    </row>
    <row r="139" spans="2:9" ht="21" customHeight="1">
      <c r="B139" s="148"/>
      <c r="C139" s="16">
        <v>85121</v>
      </c>
      <c r="D139" s="8"/>
      <c r="E139" s="16" t="s">
        <v>138</v>
      </c>
      <c r="F139" s="65">
        <f>SUM(F140)</f>
        <v>94944</v>
      </c>
      <c r="G139" s="65">
        <f>SUM(G140:G141)</f>
        <v>141500</v>
      </c>
      <c r="H139" s="132">
        <f>SUM(H140:H141)</f>
        <v>138301</v>
      </c>
      <c r="I139" s="104">
        <f aca="true" t="shared" si="2" ref="I139:I191">H139/G139</f>
        <v>0.9773922261484099</v>
      </c>
    </row>
    <row r="140" spans="2:9" ht="40.5" customHeight="1">
      <c r="B140" s="148"/>
      <c r="C140" s="16"/>
      <c r="D140" s="8">
        <v>2130</v>
      </c>
      <c r="E140" s="8" t="s">
        <v>11</v>
      </c>
      <c r="F140" s="13">
        <v>94944</v>
      </c>
      <c r="G140" s="13"/>
      <c r="H140" s="69"/>
      <c r="I140" s="70"/>
    </row>
    <row r="141" spans="2:9" ht="75" customHeight="1">
      <c r="B141" s="148"/>
      <c r="C141" s="16"/>
      <c r="D141" s="8">
        <v>6260</v>
      </c>
      <c r="E141" s="22" t="s">
        <v>79</v>
      </c>
      <c r="F141" s="13"/>
      <c r="G141" s="13">
        <v>141500</v>
      </c>
      <c r="H141" s="69">
        <v>138301</v>
      </c>
      <c r="I141" s="70">
        <f t="shared" si="2"/>
        <v>0.9773922261484099</v>
      </c>
    </row>
    <row r="142" spans="2:9" ht="26.25" customHeight="1">
      <c r="B142" s="148"/>
      <c r="C142" s="16">
        <v>85156</v>
      </c>
      <c r="D142" s="8"/>
      <c r="E142" s="16" t="s">
        <v>50</v>
      </c>
      <c r="F142" s="20">
        <f>SUM(F143)</f>
        <v>407687</v>
      </c>
      <c r="G142" s="20">
        <f>SUM(G143)</f>
        <v>534867</v>
      </c>
      <c r="H142" s="113">
        <f>SUM(H143)</f>
        <v>527126</v>
      </c>
      <c r="I142" s="104">
        <f t="shared" si="2"/>
        <v>0.985527243221212</v>
      </c>
    </row>
    <row r="143" spans="2:9" ht="51.75" customHeight="1">
      <c r="B143" s="148"/>
      <c r="C143" s="8"/>
      <c r="D143" s="8">
        <v>2110</v>
      </c>
      <c r="E143" s="8" t="s">
        <v>7</v>
      </c>
      <c r="F143" s="13">
        <v>407687</v>
      </c>
      <c r="G143" s="13">
        <v>534867</v>
      </c>
      <c r="H143" s="69">
        <v>527126</v>
      </c>
      <c r="I143" s="70">
        <f t="shared" si="2"/>
        <v>0.985527243221212</v>
      </c>
    </row>
    <row r="144" spans="2:9" ht="24.75" customHeight="1" thickBot="1">
      <c r="B144" s="40">
        <v>852</v>
      </c>
      <c r="C144" s="41"/>
      <c r="D144" s="41"/>
      <c r="E144" s="46" t="s">
        <v>139</v>
      </c>
      <c r="F144" s="42">
        <f>SUM(F145+F150+F152+F160+F162+F165+F167+F169+F173+F175)</f>
        <v>4710651</v>
      </c>
      <c r="G144" s="42">
        <f>SUM(G145+G150+G152+G158+G160+G162)</f>
        <v>2842968</v>
      </c>
      <c r="H144" s="119">
        <f>SUM(H145+H150+H152+H158+H160+H162)</f>
        <v>2834908</v>
      </c>
      <c r="I144" s="104">
        <f t="shared" si="2"/>
        <v>0.9971649346739042</v>
      </c>
    </row>
    <row r="145" spans="2:9" ht="25.5">
      <c r="B145" s="144"/>
      <c r="C145" s="23">
        <v>85201</v>
      </c>
      <c r="D145" s="8"/>
      <c r="E145" s="16" t="s">
        <v>51</v>
      </c>
      <c r="F145" s="14">
        <f>SUM(F146:F149)</f>
        <v>2785917</v>
      </c>
      <c r="G145" s="14">
        <f>SUM(G146:G149)</f>
        <v>2601204</v>
      </c>
      <c r="H145" s="81">
        <f>SUM(H146:H149)</f>
        <v>2595258</v>
      </c>
      <c r="I145" s="104">
        <f t="shared" si="2"/>
        <v>0.9977141354541974</v>
      </c>
    </row>
    <row r="146" spans="2:9" ht="15.75" customHeight="1">
      <c r="B146" s="102"/>
      <c r="C146" s="141"/>
      <c r="D146" s="10" t="s">
        <v>115</v>
      </c>
      <c r="E146" s="53" t="s">
        <v>52</v>
      </c>
      <c r="F146" s="13">
        <v>9012</v>
      </c>
      <c r="G146" s="13">
        <v>10000</v>
      </c>
      <c r="H146" s="69">
        <v>4284</v>
      </c>
      <c r="I146" s="70">
        <f t="shared" si="2"/>
        <v>0.4284</v>
      </c>
    </row>
    <row r="147" spans="2:9" ht="12.75">
      <c r="B147" s="102"/>
      <c r="C147" s="142"/>
      <c r="D147" s="10" t="s">
        <v>103</v>
      </c>
      <c r="E147" s="53" t="s">
        <v>14</v>
      </c>
      <c r="F147" s="13">
        <v>245</v>
      </c>
      <c r="G147" s="13"/>
      <c r="H147" s="69">
        <v>670</v>
      </c>
      <c r="I147" s="70"/>
    </row>
    <row r="148" spans="2:9" ht="42.75" customHeight="1">
      <c r="B148" s="102"/>
      <c r="C148" s="142"/>
      <c r="D148" s="8">
        <v>2130</v>
      </c>
      <c r="E148" s="8" t="s">
        <v>11</v>
      </c>
      <c r="F148" s="13">
        <v>2774660</v>
      </c>
      <c r="G148" s="13">
        <v>2591204</v>
      </c>
      <c r="H148" s="69">
        <v>2590304</v>
      </c>
      <c r="I148" s="70">
        <f t="shared" si="2"/>
        <v>0.9996526711135055</v>
      </c>
    </row>
    <row r="149" spans="2:9" ht="38.25" customHeight="1">
      <c r="B149" s="102"/>
      <c r="C149" s="103"/>
      <c r="D149" s="8">
        <v>2710</v>
      </c>
      <c r="E149" s="17" t="s">
        <v>81</v>
      </c>
      <c r="F149" s="13">
        <v>2000</v>
      </c>
      <c r="G149" s="13"/>
      <c r="H149" s="69"/>
      <c r="I149" s="70"/>
    </row>
    <row r="150" spans="2:9" ht="14.25">
      <c r="B150" s="102"/>
      <c r="C150" s="16">
        <v>85203</v>
      </c>
      <c r="D150" s="8"/>
      <c r="E150" s="9" t="s">
        <v>53</v>
      </c>
      <c r="F150" s="14">
        <f>SUM(F151)</f>
        <v>210000</v>
      </c>
      <c r="G150" s="14">
        <f>SUM(G151)</f>
        <v>210000</v>
      </c>
      <c r="H150" s="81">
        <f>SUM(H151)</f>
        <v>210000</v>
      </c>
      <c r="I150" s="70">
        <f t="shared" si="2"/>
        <v>1</v>
      </c>
    </row>
    <row r="151" spans="2:9" ht="37.5" customHeight="1">
      <c r="B151" s="102"/>
      <c r="C151" s="8"/>
      <c r="D151" s="8">
        <v>2110</v>
      </c>
      <c r="E151" s="17" t="s">
        <v>82</v>
      </c>
      <c r="F151" s="13">
        <v>210000</v>
      </c>
      <c r="G151" s="13">
        <v>210000</v>
      </c>
      <c r="H151" s="69">
        <v>210000</v>
      </c>
      <c r="I151" s="70">
        <f t="shared" si="2"/>
        <v>1</v>
      </c>
    </row>
    <row r="152" spans="2:9" ht="12.75">
      <c r="B152" s="102"/>
      <c r="C152" s="25">
        <v>85204</v>
      </c>
      <c r="D152" s="8"/>
      <c r="E152" s="16" t="s">
        <v>54</v>
      </c>
      <c r="F152" s="14">
        <f>SUM(F153:F157)</f>
        <v>920334</v>
      </c>
      <c r="G152" s="14">
        <f>SUM(G153:G157)</f>
        <v>16534</v>
      </c>
      <c r="H152" s="81">
        <f>SUM(H153:H157)</f>
        <v>16021</v>
      </c>
      <c r="I152" s="70">
        <f t="shared" si="2"/>
        <v>0.9689730252812386</v>
      </c>
    </row>
    <row r="153" spans="2:9" ht="12.75">
      <c r="B153" s="102"/>
      <c r="C153" s="149"/>
      <c r="D153" s="10" t="s">
        <v>115</v>
      </c>
      <c r="E153" s="78" t="s">
        <v>89</v>
      </c>
      <c r="F153" s="63">
        <v>150</v>
      </c>
      <c r="G153" s="14"/>
      <c r="H153" s="130">
        <v>843</v>
      </c>
      <c r="I153" s="70"/>
    </row>
    <row r="154" spans="2:9" ht="12.75">
      <c r="B154" s="102"/>
      <c r="C154" s="102"/>
      <c r="D154" s="10" t="s">
        <v>102</v>
      </c>
      <c r="E154" s="78" t="s">
        <v>29</v>
      </c>
      <c r="F154" s="63"/>
      <c r="G154" s="13">
        <v>16534</v>
      </c>
      <c r="H154" s="130">
        <v>14256</v>
      </c>
      <c r="I154" s="70">
        <f t="shared" si="2"/>
        <v>0.8622232974476836</v>
      </c>
    </row>
    <row r="155" spans="2:9" ht="12.75">
      <c r="B155" s="102"/>
      <c r="C155" s="102"/>
      <c r="D155" s="10" t="s">
        <v>103</v>
      </c>
      <c r="E155" s="78" t="s">
        <v>14</v>
      </c>
      <c r="F155" s="13">
        <v>184</v>
      </c>
      <c r="G155" s="13"/>
      <c r="H155" s="69">
        <v>193</v>
      </c>
      <c r="I155" s="70"/>
    </row>
    <row r="156" spans="2:9" ht="12.75">
      <c r="B156" s="102"/>
      <c r="C156" s="102"/>
      <c r="D156" s="10" t="s">
        <v>104</v>
      </c>
      <c r="E156" s="78" t="s">
        <v>30</v>
      </c>
      <c r="F156" s="13"/>
      <c r="G156" s="13"/>
      <c r="H156" s="69">
        <v>729</v>
      </c>
      <c r="I156" s="70"/>
    </row>
    <row r="157" spans="2:9" ht="40.5" customHeight="1">
      <c r="B157" s="102"/>
      <c r="C157" s="103"/>
      <c r="D157" s="8">
        <v>2130</v>
      </c>
      <c r="E157" s="8" t="s">
        <v>11</v>
      </c>
      <c r="F157" s="13">
        <v>920000</v>
      </c>
      <c r="G157" s="13"/>
      <c r="H157" s="69"/>
      <c r="I157" s="70"/>
    </row>
    <row r="158" spans="2:9" ht="29.25" customHeight="1">
      <c r="B158" s="11"/>
      <c r="C158" s="16">
        <v>85212</v>
      </c>
      <c r="D158" s="16"/>
      <c r="E158" s="16" t="s">
        <v>140</v>
      </c>
      <c r="F158" s="14"/>
      <c r="G158" s="14">
        <v>11755</v>
      </c>
      <c r="H158" s="81">
        <v>10155</v>
      </c>
      <c r="I158" s="70">
        <f t="shared" si="2"/>
        <v>0.8638877073585708</v>
      </c>
    </row>
    <row r="159" spans="2:9" ht="40.5" customHeight="1">
      <c r="B159" s="11"/>
      <c r="C159" s="8"/>
      <c r="D159" s="8">
        <v>2110</v>
      </c>
      <c r="E159" s="8" t="s">
        <v>7</v>
      </c>
      <c r="F159" s="13"/>
      <c r="G159" s="13">
        <v>11755</v>
      </c>
      <c r="H159" s="69">
        <v>10155</v>
      </c>
      <c r="I159" s="70">
        <f t="shared" si="2"/>
        <v>0.8638877073585708</v>
      </c>
    </row>
    <row r="160" spans="2:9" ht="25.5">
      <c r="B160" s="11"/>
      <c r="C160" s="16">
        <v>85216</v>
      </c>
      <c r="D160" s="8"/>
      <c r="E160" s="16" t="s">
        <v>55</v>
      </c>
      <c r="F160" s="14">
        <f>SUM(F161)</f>
        <v>11306</v>
      </c>
      <c r="G160" s="14">
        <f>SUM(G161)</f>
        <v>3475</v>
      </c>
      <c r="H160" s="81">
        <f>SUM(H161)</f>
        <v>3474</v>
      </c>
      <c r="I160" s="70">
        <f t="shared" si="2"/>
        <v>0.9997122302158273</v>
      </c>
    </row>
    <row r="161" spans="2:9" ht="52.5" customHeight="1">
      <c r="B161" s="11"/>
      <c r="C161" s="8"/>
      <c r="D161" s="8">
        <v>2110</v>
      </c>
      <c r="E161" s="8" t="s">
        <v>7</v>
      </c>
      <c r="F161" s="13">
        <v>11306</v>
      </c>
      <c r="G161" s="13">
        <v>3475</v>
      </c>
      <c r="H161" s="69">
        <v>3474</v>
      </c>
      <c r="I161" s="70">
        <f t="shared" si="2"/>
        <v>0.9997122302158273</v>
      </c>
    </row>
    <row r="162" spans="2:9" ht="25.5">
      <c r="B162" s="11"/>
      <c r="C162" s="16">
        <v>85218</v>
      </c>
      <c r="D162" s="8"/>
      <c r="E162" s="16" t="s">
        <v>56</v>
      </c>
      <c r="F162" s="14">
        <f>SUM(F163)</f>
        <v>104200</v>
      </c>
      <c r="G162" s="14"/>
      <c r="H162" s="81"/>
      <c r="I162" s="70"/>
    </row>
    <row r="163" spans="2:9" ht="53.25" customHeight="1" thickBot="1">
      <c r="B163" s="11"/>
      <c r="C163" s="67"/>
      <c r="D163" s="67">
        <v>2110</v>
      </c>
      <c r="E163" s="67" t="s">
        <v>7</v>
      </c>
      <c r="F163" s="68">
        <v>104200</v>
      </c>
      <c r="G163" s="68"/>
      <c r="H163" s="73"/>
      <c r="I163" s="71"/>
    </row>
    <row r="164" spans="2:9" ht="40.5" customHeight="1" thickBot="1">
      <c r="B164" s="111">
        <v>853</v>
      </c>
      <c r="C164" s="111"/>
      <c r="D164" s="111"/>
      <c r="E164" s="111" t="s">
        <v>141</v>
      </c>
      <c r="F164" s="110">
        <f>SUM(F165+F167+F169+F173+G175)</f>
        <v>677293</v>
      </c>
      <c r="G164" s="110">
        <f>SUM(G165+G167+G169+G173+H175)</f>
        <v>107067</v>
      </c>
      <c r="H164" s="129">
        <f>SUM(H165+H167+H169+H173+I175)</f>
        <v>104656</v>
      </c>
      <c r="I164" s="136">
        <f t="shared" si="2"/>
        <v>0.9774813901575649</v>
      </c>
    </row>
    <row r="165" spans="2:9" ht="27" customHeight="1">
      <c r="B165" s="144"/>
      <c r="C165" s="16">
        <v>85321</v>
      </c>
      <c r="D165" s="8"/>
      <c r="E165" s="16" t="s">
        <v>57</v>
      </c>
      <c r="F165" s="14">
        <f>SUM(F166)</f>
        <v>57300</v>
      </c>
      <c r="G165" s="14">
        <f>SUM(G166)</f>
        <v>57100</v>
      </c>
      <c r="H165" s="81">
        <f>SUM(H166)</f>
        <v>57100</v>
      </c>
      <c r="I165" s="95">
        <f t="shared" si="2"/>
        <v>1</v>
      </c>
    </row>
    <row r="166" spans="2:9" ht="52.5" customHeight="1">
      <c r="B166" s="150"/>
      <c r="C166" s="8"/>
      <c r="D166" s="8">
        <v>2110</v>
      </c>
      <c r="E166" s="8" t="s">
        <v>7</v>
      </c>
      <c r="F166" s="13">
        <v>57300</v>
      </c>
      <c r="G166" s="13">
        <v>57100</v>
      </c>
      <c r="H166" s="69">
        <v>57100</v>
      </c>
      <c r="I166" s="70">
        <f t="shared" si="2"/>
        <v>1</v>
      </c>
    </row>
    <row r="167" spans="2:9" ht="38.25">
      <c r="B167" s="150"/>
      <c r="C167" s="16">
        <v>85324</v>
      </c>
      <c r="D167" s="8"/>
      <c r="E167" s="16" t="s">
        <v>58</v>
      </c>
      <c r="F167" s="14">
        <f>SUM(F168)</f>
        <v>8430</v>
      </c>
      <c r="G167" s="14">
        <f>SUM(G168)</f>
        <v>7500</v>
      </c>
      <c r="H167" s="81">
        <f>SUM(H168)</f>
        <v>11940</v>
      </c>
      <c r="I167" s="104">
        <f t="shared" si="2"/>
        <v>1.592</v>
      </c>
    </row>
    <row r="168" spans="2:9" ht="27.75" customHeight="1">
      <c r="B168" s="150"/>
      <c r="C168" s="8"/>
      <c r="D168" s="10" t="s">
        <v>104</v>
      </c>
      <c r="E168" s="8" t="s">
        <v>59</v>
      </c>
      <c r="F168" s="13">
        <v>8430</v>
      </c>
      <c r="G168" s="13">
        <v>7500</v>
      </c>
      <c r="H168" s="69">
        <v>11940</v>
      </c>
      <c r="I168" s="70">
        <f t="shared" si="2"/>
        <v>1.592</v>
      </c>
    </row>
    <row r="169" spans="2:9" ht="18.75" customHeight="1">
      <c r="B169" s="150"/>
      <c r="C169" s="16">
        <v>85333</v>
      </c>
      <c r="D169" s="8"/>
      <c r="E169" s="16" t="s">
        <v>60</v>
      </c>
      <c r="F169" s="14">
        <f>SUM(F170:F172)</f>
        <v>584765</v>
      </c>
      <c r="G169" s="14">
        <f>SUM(G170:G172)</f>
        <v>0</v>
      </c>
      <c r="H169" s="81">
        <f>SUM(H170:H172)</f>
        <v>834</v>
      </c>
      <c r="I169" s="70"/>
    </row>
    <row r="170" spans="2:9" ht="16.5" customHeight="1">
      <c r="B170" s="150"/>
      <c r="C170" s="141"/>
      <c r="D170" s="10" t="s">
        <v>103</v>
      </c>
      <c r="E170" s="8" t="s">
        <v>14</v>
      </c>
      <c r="F170" s="13">
        <v>214</v>
      </c>
      <c r="G170" s="13"/>
      <c r="H170" s="69">
        <v>834</v>
      </c>
      <c r="I170" s="70"/>
    </row>
    <row r="171" spans="2:9" ht="53.25" customHeight="1">
      <c r="B171" s="150"/>
      <c r="C171" s="142"/>
      <c r="D171" s="8">
        <v>2110</v>
      </c>
      <c r="E171" s="8" t="s">
        <v>7</v>
      </c>
      <c r="F171" s="13">
        <v>430965</v>
      </c>
      <c r="G171" s="13"/>
      <c r="H171" s="69"/>
      <c r="I171" s="70"/>
    </row>
    <row r="172" spans="2:9" ht="42" customHeight="1">
      <c r="B172" s="150"/>
      <c r="C172" s="143"/>
      <c r="D172" s="8">
        <v>2130</v>
      </c>
      <c r="E172" s="8" t="s">
        <v>11</v>
      </c>
      <c r="F172" s="13">
        <v>153586</v>
      </c>
      <c r="G172" s="13"/>
      <c r="H172" s="69"/>
      <c r="I172" s="70"/>
    </row>
    <row r="173" spans="2:9" ht="15.75" customHeight="1">
      <c r="B173" s="150"/>
      <c r="C173" s="16">
        <v>85334</v>
      </c>
      <c r="D173" s="8"/>
      <c r="E173" s="16" t="s">
        <v>61</v>
      </c>
      <c r="F173" s="14">
        <f>SUM(F174)</f>
        <v>26798</v>
      </c>
      <c r="G173" s="14">
        <f>SUM(G174)</f>
        <v>42467</v>
      </c>
      <c r="H173" s="81">
        <f>SUM(H174)</f>
        <v>34782</v>
      </c>
      <c r="I173" s="70">
        <f t="shared" si="2"/>
        <v>0.8190359573315751</v>
      </c>
    </row>
    <row r="174" spans="2:9" ht="50.25" customHeight="1">
      <c r="B174" s="150"/>
      <c r="C174" s="8"/>
      <c r="D174" s="8">
        <v>2110</v>
      </c>
      <c r="E174" s="17" t="s">
        <v>7</v>
      </c>
      <c r="F174" s="13">
        <v>26798</v>
      </c>
      <c r="G174" s="13">
        <v>42467</v>
      </c>
      <c r="H174" s="69">
        <v>34782</v>
      </c>
      <c r="I174" s="70">
        <f t="shared" si="2"/>
        <v>0.8190359573315751</v>
      </c>
    </row>
    <row r="175" spans="2:9" ht="12.75">
      <c r="B175" s="150"/>
      <c r="C175" s="16">
        <v>85395</v>
      </c>
      <c r="D175" s="8"/>
      <c r="E175" s="16" t="s">
        <v>48</v>
      </c>
      <c r="F175" s="14">
        <f>SUM(F176)</f>
        <v>1601</v>
      </c>
      <c r="G175" s="14"/>
      <c r="H175" s="81"/>
      <c r="I175" s="70"/>
    </row>
    <row r="176" spans="2:9" ht="38.25" customHeight="1">
      <c r="B176" s="151"/>
      <c r="C176" s="8"/>
      <c r="D176" s="8">
        <v>2130</v>
      </c>
      <c r="E176" s="17" t="s">
        <v>11</v>
      </c>
      <c r="F176" s="13">
        <v>1601</v>
      </c>
      <c r="G176" s="13"/>
      <c r="H176" s="69"/>
      <c r="I176" s="70"/>
    </row>
    <row r="177" spans="2:9" ht="27" customHeight="1" thickBot="1">
      <c r="B177" s="40">
        <v>854</v>
      </c>
      <c r="C177" s="41"/>
      <c r="D177" s="41"/>
      <c r="E177" s="46" t="s">
        <v>62</v>
      </c>
      <c r="F177" s="42">
        <f>SUM(F178+F185+F189)</f>
        <v>126892</v>
      </c>
      <c r="G177" s="42">
        <f>SUM(G178+G185+G189)</f>
        <v>372184</v>
      </c>
      <c r="H177" s="119">
        <f>SUM(H178+H185+H189)</f>
        <v>372724</v>
      </c>
      <c r="I177" s="135">
        <f t="shared" si="2"/>
        <v>1.0014508952561099</v>
      </c>
    </row>
    <row r="178" spans="2:9" ht="25.5">
      <c r="B178" s="144"/>
      <c r="C178" s="23">
        <v>85403</v>
      </c>
      <c r="D178" s="8"/>
      <c r="E178" s="16" t="s">
        <v>63</v>
      </c>
      <c r="F178" s="14">
        <f>SUM(F179:F184)</f>
        <v>60106</v>
      </c>
      <c r="G178" s="14">
        <f>SUM(G179:G184)</f>
        <v>260665</v>
      </c>
      <c r="H178" s="81">
        <f>SUM(H179:H184)</f>
        <v>261209</v>
      </c>
      <c r="I178" s="31">
        <f t="shared" si="2"/>
        <v>1.0020869698655361</v>
      </c>
    </row>
    <row r="179" spans="2:9" ht="12.75">
      <c r="B179" s="145"/>
      <c r="C179" s="141"/>
      <c r="D179" s="10" t="s">
        <v>115</v>
      </c>
      <c r="E179" s="8" t="s">
        <v>52</v>
      </c>
      <c r="F179" s="13">
        <v>9944</v>
      </c>
      <c r="G179" s="13">
        <v>12000</v>
      </c>
      <c r="H179" s="69">
        <v>11329</v>
      </c>
      <c r="I179" s="70">
        <f t="shared" si="2"/>
        <v>0.9440833333333334</v>
      </c>
    </row>
    <row r="180" spans="2:9" ht="12.75">
      <c r="B180" s="145"/>
      <c r="C180" s="142"/>
      <c r="D180" s="10" t="s">
        <v>103</v>
      </c>
      <c r="E180" s="8" t="s">
        <v>14</v>
      </c>
      <c r="F180" s="13">
        <v>162</v>
      </c>
      <c r="G180" s="13"/>
      <c r="H180" s="69">
        <v>349</v>
      </c>
      <c r="I180" s="70"/>
    </row>
    <row r="181" spans="2:9" ht="12.75">
      <c r="B181" s="145"/>
      <c r="C181" s="102"/>
      <c r="D181" s="10" t="s">
        <v>104</v>
      </c>
      <c r="E181" s="8" t="s">
        <v>30</v>
      </c>
      <c r="F181" s="13"/>
      <c r="G181" s="13">
        <v>11665</v>
      </c>
      <c r="H181" s="69">
        <v>11665</v>
      </c>
      <c r="I181" s="70">
        <f t="shared" si="2"/>
        <v>1</v>
      </c>
    </row>
    <row r="182" spans="2:9" ht="27" customHeight="1">
      <c r="B182" s="145"/>
      <c r="C182" s="102"/>
      <c r="D182" s="8">
        <v>2390</v>
      </c>
      <c r="E182" s="17" t="s">
        <v>95</v>
      </c>
      <c r="F182" s="13">
        <v>50000</v>
      </c>
      <c r="G182" s="13">
        <v>7000</v>
      </c>
      <c r="H182" s="69">
        <v>7876</v>
      </c>
      <c r="I182" s="70">
        <f t="shared" si="2"/>
        <v>1.1251428571428572</v>
      </c>
    </row>
    <row r="183" spans="2:9" ht="51" customHeight="1">
      <c r="B183" s="145"/>
      <c r="C183" s="102"/>
      <c r="D183" s="8">
        <v>6090</v>
      </c>
      <c r="E183" s="17" t="s">
        <v>142</v>
      </c>
      <c r="F183" s="13"/>
      <c r="G183" s="13">
        <v>80000</v>
      </c>
      <c r="H183" s="69">
        <v>79990</v>
      </c>
      <c r="I183" s="70">
        <f t="shared" si="2"/>
        <v>0.999875</v>
      </c>
    </row>
    <row r="184" spans="2:9" ht="53.25" customHeight="1">
      <c r="B184" s="145"/>
      <c r="C184" s="103"/>
      <c r="D184" s="8">
        <v>6430</v>
      </c>
      <c r="E184" s="17" t="s">
        <v>96</v>
      </c>
      <c r="F184" s="13"/>
      <c r="G184" s="13">
        <v>150000</v>
      </c>
      <c r="H184" s="69">
        <v>150000</v>
      </c>
      <c r="I184" s="70">
        <f t="shared" si="2"/>
        <v>1</v>
      </c>
    </row>
    <row r="185" spans="2:9" ht="16.5" customHeight="1">
      <c r="B185" s="145"/>
      <c r="C185" s="16">
        <v>85415</v>
      </c>
      <c r="D185" s="8"/>
      <c r="E185" s="16" t="s">
        <v>64</v>
      </c>
      <c r="F185" s="14">
        <f>SUM(F186:F188)</f>
        <v>58246</v>
      </c>
      <c r="G185" s="14">
        <f>SUM(G186:G188)</f>
        <v>111519</v>
      </c>
      <c r="H185" s="81">
        <f>SUM(H186:H188)</f>
        <v>111515</v>
      </c>
      <c r="I185" s="70">
        <f t="shared" si="2"/>
        <v>0.9999641316726298</v>
      </c>
    </row>
    <row r="186" spans="2:9" ht="39" customHeight="1">
      <c r="B186" s="145"/>
      <c r="C186" s="8"/>
      <c r="D186" s="8">
        <v>2130</v>
      </c>
      <c r="E186" s="17" t="s">
        <v>11</v>
      </c>
      <c r="F186" s="13">
        <v>58246</v>
      </c>
      <c r="G186" s="13">
        <v>52575</v>
      </c>
      <c r="H186" s="69">
        <v>52575</v>
      </c>
      <c r="I186" s="70">
        <f t="shared" si="2"/>
        <v>1</v>
      </c>
    </row>
    <row r="187" spans="2:9" ht="76.5" customHeight="1">
      <c r="B187" s="145"/>
      <c r="C187" s="8"/>
      <c r="D187" s="8">
        <v>2338</v>
      </c>
      <c r="E187" s="17" t="s">
        <v>143</v>
      </c>
      <c r="F187" s="13"/>
      <c r="G187" s="13">
        <v>40111</v>
      </c>
      <c r="H187" s="69">
        <v>40108</v>
      </c>
      <c r="I187" s="70">
        <f t="shared" si="2"/>
        <v>0.9999252075490513</v>
      </c>
    </row>
    <row r="188" spans="2:9" ht="77.25" customHeight="1">
      <c r="B188" s="145"/>
      <c r="C188" s="8"/>
      <c r="D188" s="8">
        <v>2339</v>
      </c>
      <c r="E188" s="17" t="s">
        <v>144</v>
      </c>
      <c r="F188" s="13"/>
      <c r="G188" s="13">
        <v>18833</v>
      </c>
      <c r="H188" s="69">
        <v>18832</v>
      </c>
      <c r="I188" s="70">
        <f t="shared" si="2"/>
        <v>0.9999469017150746</v>
      </c>
    </row>
    <row r="189" spans="2:9" ht="12.75">
      <c r="B189" s="145"/>
      <c r="C189" s="25">
        <v>85495</v>
      </c>
      <c r="D189" s="8"/>
      <c r="E189" s="16" t="s">
        <v>48</v>
      </c>
      <c r="F189" s="14">
        <f>SUM(F190)</f>
        <v>8540</v>
      </c>
      <c r="G189" s="14"/>
      <c r="H189" s="81"/>
      <c r="I189" s="70"/>
    </row>
    <row r="190" spans="2:9" ht="42" customHeight="1">
      <c r="B190" s="146"/>
      <c r="C190" s="2"/>
      <c r="D190" s="8">
        <v>2130</v>
      </c>
      <c r="E190" s="8" t="s">
        <v>11</v>
      </c>
      <c r="F190" s="13">
        <v>8540</v>
      </c>
      <c r="G190" s="13"/>
      <c r="H190" s="69"/>
      <c r="I190" s="70"/>
    </row>
    <row r="191" spans="2:9" ht="15" thickBot="1">
      <c r="B191" s="57"/>
      <c r="C191" s="48"/>
      <c r="D191" s="48"/>
      <c r="E191" s="49" t="s">
        <v>65</v>
      </c>
      <c r="F191" s="50">
        <f>SUM(F177+F144+F134+F96+F82+F75+F68+F51+F43+F34+F19+F14+F9)</f>
        <v>24364126</v>
      </c>
      <c r="G191" s="50">
        <f>SUM(G177+G164+G144+G134+G96+G82+G75+G68+G65+G51+G43+G34+G31+G19+G14+G9)</f>
        <v>27484866</v>
      </c>
      <c r="H191" s="50">
        <f>SUM(H177+H164+H144+H134+H96+H82+H75+H68+H65+H51+H43+H34+H31+H19+H14+H9)</f>
        <v>28010187</v>
      </c>
      <c r="I191" s="137">
        <f t="shared" si="2"/>
        <v>1.0191131002785314</v>
      </c>
    </row>
    <row r="192" ht="13.5" thickTop="1"/>
    <row r="195" ht="12.75">
      <c r="G195" s="26"/>
    </row>
    <row r="196" ht="12.75">
      <c r="G196" s="26"/>
    </row>
    <row r="197" ht="12.75">
      <c r="G197" s="26"/>
    </row>
    <row r="198" ht="12.75">
      <c r="G198" s="26"/>
    </row>
    <row r="199" ht="12.75">
      <c r="G199" s="26"/>
    </row>
    <row r="200" ht="12.75">
      <c r="G200" s="26"/>
    </row>
    <row r="201" ht="12.75">
      <c r="G201" s="26"/>
    </row>
    <row r="202" ht="12.75">
      <c r="G202" s="26"/>
    </row>
    <row r="203" spans="4:7" ht="12.75">
      <c r="D203" s="27"/>
      <c r="G203" s="28"/>
    </row>
    <row r="204" spans="4:7" ht="12.75">
      <c r="D204" s="27"/>
      <c r="G204" s="26"/>
    </row>
    <row r="205" spans="4:7" ht="12.75">
      <c r="D205" s="27"/>
      <c r="G205" s="26"/>
    </row>
    <row r="206" spans="4:7" ht="12.75">
      <c r="D206" s="27"/>
      <c r="G206" s="26"/>
    </row>
    <row r="207" spans="4:7" ht="12.75">
      <c r="D207" s="27"/>
      <c r="G207" s="26"/>
    </row>
    <row r="208" spans="4:7" ht="12.75">
      <c r="D208" s="27"/>
      <c r="G208" s="26"/>
    </row>
    <row r="209" spans="4:7" ht="12.75">
      <c r="D209" s="27"/>
      <c r="G209" s="26"/>
    </row>
    <row r="210" spans="4:7" ht="12.75">
      <c r="D210" s="27"/>
      <c r="G210" s="26"/>
    </row>
    <row r="211" spans="4:7" ht="12.75">
      <c r="D211" s="27"/>
      <c r="G211" s="29"/>
    </row>
    <row r="212" spans="4:7" ht="12.75">
      <c r="D212" s="27"/>
      <c r="G212" s="26"/>
    </row>
    <row r="213" spans="4:7" ht="12.75">
      <c r="D213" s="27"/>
      <c r="G213" s="26"/>
    </row>
    <row r="214" ht="12.75">
      <c r="G214" s="26"/>
    </row>
    <row r="216" spans="7:10" ht="12.75">
      <c r="G216" s="29"/>
      <c r="J216" t="s">
        <v>90</v>
      </c>
    </row>
  </sheetData>
  <mergeCells count="41">
    <mergeCell ref="B76:B81"/>
    <mergeCell ref="C76:C78"/>
    <mergeCell ref="C112:C116"/>
    <mergeCell ref="C106:C110"/>
    <mergeCell ref="C79:C81"/>
    <mergeCell ref="C86:C87"/>
    <mergeCell ref="C83:C84"/>
    <mergeCell ref="C153:C157"/>
    <mergeCell ref="B69:B74"/>
    <mergeCell ref="B35:B42"/>
    <mergeCell ref="C36:C42"/>
    <mergeCell ref="B44:B50"/>
    <mergeCell ref="C55:C62"/>
    <mergeCell ref="B66:B67"/>
    <mergeCell ref="C70:C72"/>
    <mergeCell ref="B10:B13"/>
    <mergeCell ref="B52:B64"/>
    <mergeCell ref="C132:C133"/>
    <mergeCell ref="B83:B95"/>
    <mergeCell ref="B17:B18"/>
    <mergeCell ref="B15:B16"/>
    <mergeCell ref="B32:B33"/>
    <mergeCell ref="C124:C128"/>
    <mergeCell ref="B20:B30"/>
    <mergeCell ref="C21:C30"/>
    <mergeCell ref="H2:I2"/>
    <mergeCell ref="F6:F7"/>
    <mergeCell ref="G6:G7"/>
    <mergeCell ref="I6:I7"/>
    <mergeCell ref="H6:H7"/>
    <mergeCell ref="A4:I4"/>
    <mergeCell ref="C170:C172"/>
    <mergeCell ref="B178:B190"/>
    <mergeCell ref="B135:B143"/>
    <mergeCell ref="C98:C102"/>
    <mergeCell ref="C118:C123"/>
    <mergeCell ref="B145:B157"/>
    <mergeCell ref="C146:C149"/>
    <mergeCell ref="B165:B176"/>
    <mergeCell ref="B97:B133"/>
    <mergeCell ref="C179:C184"/>
  </mergeCells>
  <printOptions/>
  <pageMargins left="0.5" right="0.2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Wasylik</cp:lastModifiedBy>
  <cp:lastPrinted>2004-11-20T06:54:35Z</cp:lastPrinted>
  <dcterms:created xsi:type="dcterms:W3CDTF">2003-01-26T09:41:16Z</dcterms:created>
  <dcterms:modified xsi:type="dcterms:W3CDTF">2005-03-22T08:35:21Z</dcterms:modified>
  <cp:category/>
  <cp:version/>
  <cp:contentType/>
  <cp:contentStatus/>
</cp:coreProperties>
</file>