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2120" windowHeight="901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'Arkusz1'!$B$1:$J$471</definedName>
  </definedNames>
  <calcPr fullCalcOnLoad="1"/>
</workbook>
</file>

<file path=xl/sharedStrings.xml><?xml version="1.0" encoding="utf-8"?>
<sst xmlns="http://schemas.openxmlformats.org/spreadsheetml/2006/main" count="480" uniqueCount="212">
  <si>
    <t>Dział</t>
  </si>
  <si>
    <t>Rozdz.</t>
  </si>
  <si>
    <t>§</t>
  </si>
  <si>
    <t>Nazwa działu / rozdziału</t>
  </si>
  <si>
    <t>ROLNICTWO  I  ŁOWIECTWO</t>
  </si>
  <si>
    <r>
      <t>Prace geodezyjno – urządzeniowe na  potrzeby  rolnictwa</t>
    </r>
    <r>
      <rPr>
        <sz val="10"/>
        <rFont val="Times New Roman"/>
        <family val="1"/>
      </rPr>
      <t>, w tym:</t>
    </r>
  </si>
  <si>
    <t>Wynagrodzenia osobowe pracowników</t>
  </si>
  <si>
    <t>Składki na ubezpieczenia społeczne</t>
  </si>
  <si>
    <t>Składki na fundusz pracy</t>
  </si>
  <si>
    <t>Zakup materiałów  i wyposażenia</t>
  </si>
  <si>
    <t>Zakup usług  pozostałych</t>
  </si>
  <si>
    <t>Dodatkowe wynagrodzenie roczne</t>
  </si>
  <si>
    <t>Zakup energii</t>
  </si>
  <si>
    <t>Podróże służbowe krajowe</t>
  </si>
  <si>
    <t>Podatek od nieruchomości</t>
  </si>
  <si>
    <t>Opłaty na rzecz budżetu państwa</t>
  </si>
  <si>
    <t>LEŚNICTWO</t>
  </si>
  <si>
    <t>TRANSPORT  I  ŁĄCZNOŚĆ</t>
  </si>
  <si>
    <t>Drogi publiczne powiatowe, w tym:</t>
  </si>
  <si>
    <t>Zakup materiałów i  wyposażenia</t>
  </si>
  <si>
    <t>Zakup usług remontowych</t>
  </si>
  <si>
    <t>Zakup  usług pozostałych</t>
  </si>
  <si>
    <t>Różne  opłaty i składki</t>
  </si>
  <si>
    <t>Odpisy na ZFŚS</t>
  </si>
  <si>
    <t>TURYSTYKA</t>
  </si>
  <si>
    <t>Zadania w zakresie upowszechniania  turystyki, w tym:</t>
  </si>
  <si>
    <t>GOSPODARKA  MIESZKANIOWA</t>
  </si>
  <si>
    <t xml:space="preserve">Gospodarka  gruntami i nieruchomościami, </t>
  </si>
  <si>
    <t>w tym:</t>
  </si>
  <si>
    <t>DZIAŁALNOŚĆ   USŁUGOWA</t>
  </si>
  <si>
    <t>Prace geodezyjne i kartograficzne  /nieinwestycyjne/,  w tym:</t>
  </si>
  <si>
    <t>Nadzór  budowlany, w tym:</t>
  </si>
  <si>
    <t>Wynagrodzenia osobowe prac służby cywilnej</t>
  </si>
  <si>
    <t>Zakup usług pozostałych</t>
  </si>
  <si>
    <t>Pozostała działalność , w  tym:</t>
  </si>
  <si>
    <t>ADMINISTRACJA  PUBLICZNA</t>
  </si>
  <si>
    <t>Urzędy  Wojewódzkie,  w tym:</t>
  </si>
  <si>
    <t>Rady  powiatów, w tym:</t>
  </si>
  <si>
    <t>Różne wydatki na rzecz osób fizycznych</t>
  </si>
  <si>
    <t>Starostwa  powiatowe, w tym:</t>
  </si>
  <si>
    <t>Wydatki na zakupy inwestycyjne jednostek budżetowych</t>
  </si>
  <si>
    <t>Komisje  poborowe,  w tym:</t>
  </si>
  <si>
    <t>Pozostała działalność,  w tym:</t>
  </si>
  <si>
    <t>BEZPIECZEŃSTWO PUBLICZNE  I OCHRONA  PRZECIWPOŻAROWA</t>
  </si>
  <si>
    <t>Nagrody i inne wydatki nie zaliczone do wynagrodzeń</t>
  </si>
  <si>
    <t>Wynagrodzenia osobowe członków korpusu służby cyw.</t>
  </si>
  <si>
    <t>Uposażenie funkcjonariuszy</t>
  </si>
  <si>
    <t>Nagrody roczne funkcjonariuszy</t>
  </si>
  <si>
    <t>Zakup środków  żywności</t>
  </si>
  <si>
    <t>Zakup leków i materiałów medycznych</t>
  </si>
  <si>
    <t>Komendy powiatowe Państwowej  Straży Pożarnej, w tym:</t>
  </si>
  <si>
    <t>RÓŻNE ROZLICZENIA</t>
  </si>
  <si>
    <t>OŚWIATA  I  WYCHOWANIE</t>
  </si>
  <si>
    <t>Nagrody i wydatki osobowe nie zaliczone do wynagrodzeń</t>
  </si>
  <si>
    <t>Zakup pomocy naukowych, dydaktycznych i książek</t>
  </si>
  <si>
    <t>Gimnazja  specjalne,  w tym:</t>
  </si>
  <si>
    <t>Licea  ogólnokształcące, w tym:</t>
  </si>
  <si>
    <t>Szkoły  zasadnicze,  w tym:</t>
  </si>
  <si>
    <t>Wpłaty na PFRON</t>
  </si>
  <si>
    <t>Centra kształcenia ustawicznego i praktycznego, w tym:</t>
  </si>
  <si>
    <t>Różne opłaty i składki</t>
  </si>
  <si>
    <t>OCHRONA ZDROWIA</t>
  </si>
  <si>
    <t>Nagrody i wydatki osobowe nie zalicz. do wynagrodzeń</t>
  </si>
  <si>
    <t xml:space="preserve">Zakup energii </t>
  </si>
  <si>
    <t>Różne opłaty  i składki</t>
  </si>
  <si>
    <t>Składki na ubezpieczenia zdrowotne oraz świadczenia dla osób nie objętych obowiązkiem ubezpieczenia zdrowotnego,  w tym:</t>
  </si>
  <si>
    <t>Składki na ubezpieczenia zdrowotne</t>
  </si>
  <si>
    <t>Placówki opiekuńczo-wychowawcze,  w tym:</t>
  </si>
  <si>
    <t>Świadczenia społeczne</t>
  </si>
  <si>
    <t>Zakup środków żywności</t>
  </si>
  <si>
    <t>Zakup pomocy naukowych i książek</t>
  </si>
  <si>
    <t>Ośrodki  wsparcia, w tym:</t>
  </si>
  <si>
    <t>Rodziny  zastępcze, w tym:</t>
  </si>
  <si>
    <t xml:space="preserve"> w tym:</t>
  </si>
  <si>
    <t>Powiatowe  centra  pomocy  rodzinie, w tym:</t>
  </si>
  <si>
    <t>Zespoły ds. orzekania o stopniu niepełnosprawności, w tym:</t>
  </si>
  <si>
    <t>Powiatowe  urzędy pracy, w tym:</t>
  </si>
  <si>
    <t xml:space="preserve">EDUKACYJNA  OPIEKA WYCHOWAWCZA </t>
  </si>
  <si>
    <t>Specjalne  ośrodki szkolno-wychowawcze, w tym:</t>
  </si>
  <si>
    <t>Poradnie psychologiczno-pedagogiczne oraz  inne  poradnie specjalistyczne,  w tym:</t>
  </si>
  <si>
    <t>Internaty i bursy  szkolne,  w tym:</t>
  </si>
  <si>
    <t>KULTURA FIZYCZNA  I SPORT</t>
  </si>
  <si>
    <t xml:space="preserve"> W  tym:</t>
  </si>
  <si>
    <t>Oplaty na rzecz budżetu państwa</t>
  </si>
  <si>
    <t xml:space="preserve">Opracowania  geodezyjne i  kartograficzne, w tym: </t>
  </si>
  <si>
    <t>Podatek na PFRON</t>
  </si>
  <si>
    <t>Pozostałe podatki na rzecz budżetów jst.</t>
  </si>
  <si>
    <t>Wynagrodzenia osobowe  pracowników</t>
  </si>
  <si>
    <t>OBSŁUGA DŁUGU PUBLICZNEGO</t>
  </si>
  <si>
    <t>Obsługa papierów wartościowych, kredytów i pożyczek</t>
  </si>
  <si>
    <t>Skladki na ubezpieczenia społeczne</t>
  </si>
  <si>
    <t>Zakup materiałów i wyposażenia</t>
  </si>
  <si>
    <t>Różne wydatki na rzecz osób fiz.</t>
  </si>
  <si>
    <t>Pozostała działalność</t>
  </si>
  <si>
    <t>OPIEKA SPOŁECZNA</t>
  </si>
  <si>
    <t>Zakup pomocy naukowych</t>
  </si>
  <si>
    <t>Odpis na ZFŚS</t>
  </si>
  <si>
    <t>Zasiłki rodzinne pielęgnacyjne i wychowawcze, w tym :</t>
  </si>
  <si>
    <t>Nagrody, wydatki nie zaliczane do wynagrodzen</t>
  </si>
  <si>
    <t>KULTURA I OCHRONA DZIEDZICTWA NARODOWEGO</t>
  </si>
  <si>
    <t>Bibilteki, w tym:</t>
  </si>
  <si>
    <t>Dotacje celowe przekazane gminie na zadania bieżące realizowane na podstawie porozumień / umów / między jst.</t>
  </si>
  <si>
    <t>OGÓŁEM  DZIAŁY:</t>
  </si>
  <si>
    <t>020</t>
  </si>
  <si>
    <t>010</t>
  </si>
  <si>
    <t>01005</t>
  </si>
  <si>
    <t>75702</t>
  </si>
  <si>
    <t>02002</t>
  </si>
  <si>
    <t>Rozliczenia z tyt. poręczeń i gwarancji udzielon. przez SP lub jst.</t>
  </si>
  <si>
    <t>Ubezpieczenie samochodu</t>
  </si>
  <si>
    <t>Ośrodki szkolenia, dokształcenia i doskonalenia kadr</t>
  </si>
  <si>
    <t>Różne składki i opłaty</t>
  </si>
  <si>
    <t>Dodatkowe wynagrodzenie</t>
  </si>
  <si>
    <t>Licea profilowane w tym :</t>
  </si>
  <si>
    <t>Nagrody i wydatki osobowe</t>
  </si>
  <si>
    <t xml:space="preserve"> Składki na ubezpieczenia społeczne</t>
  </si>
  <si>
    <t>Składki na Fundusz Pracy</t>
  </si>
  <si>
    <t>Składki na PFRON</t>
  </si>
  <si>
    <t>Wydatki na zakupy inwestycyjne</t>
  </si>
  <si>
    <t>Nagrody i wydatki nie zaliczane do wynagr.</t>
  </si>
  <si>
    <t>Dodatkowe wynagrodzenia</t>
  </si>
  <si>
    <t>Odpis na Z.F.Ś.S</t>
  </si>
  <si>
    <t>02001</t>
  </si>
  <si>
    <t>Gospodarka leśna w tym :</t>
  </si>
  <si>
    <t>Nadzór nad gospodarką leśną w tym :</t>
  </si>
  <si>
    <t>Kolonie i obozy oraz inne formy wypoczynku dzieci i młodzieży szkolnej</t>
  </si>
  <si>
    <t>Biblioteki pedegogiczne w tym :</t>
  </si>
  <si>
    <t>Krajowe podróże służbowe</t>
  </si>
  <si>
    <t>92120</t>
  </si>
  <si>
    <t>Ochrona i konserwacja zabytków w tym:</t>
  </si>
  <si>
    <t>Dotacje na realizację zadań zleconych stowarzyszeniom</t>
  </si>
  <si>
    <t>Podróże służbowe zagraniczne</t>
  </si>
  <si>
    <t>Dotacja podmiotowa z budżetu dla placówek oświatowo-wychowawczych</t>
  </si>
  <si>
    <t>Dotacje celowe przekazane gminom na zadania bieżące realizowane na podstawie porozumień między jst.</t>
  </si>
  <si>
    <t>Dotacje celowe z budżetu na finansowanie zadań zleconych do realizacji fundacjom  przekazane fundacjom</t>
  </si>
  <si>
    <t>Dotacja podmiotowa z budżetu dla niepublicznej szkoły lub innej placówki oświatowo-wychowawczej</t>
  </si>
  <si>
    <t>Dotacje dla powiatów na zadania bieżące realizowane na podstawie porozumień między jst.</t>
  </si>
  <si>
    <t>Dotacja celowa z budżetu na finansowanie zadań zleconych do realizacji stowarzyszeniom</t>
  </si>
  <si>
    <t>zakup energii</t>
  </si>
  <si>
    <t>zagraniczne podróże służbowe</t>
  </si>
  <si>
    <t>OBRONA NARODOWA</t>
  </si>
  <si>
    <t>Pozostałe wydatki obronne</t>
  </si>
  <si>
    <t>zakup materiałów i wyposażenia</t>
  </si>
  <si>
    <t>zakup usług pozostalych</t>
  </si>
  <si>
    <t>Obrona cywilna</t>
  </si>
  <si>
    <t>POZOSTAŁE ZADANIA W ZAKRESIE POLITYKI SPOŁECZNEJ</t>
  </si>
  <si>
    <t>Zakupy inwestycyjne jedn. Budżet.</t>
  </si>
  <si>
    <t>różne wydatki na rzecz osób fiz.</t>
  </si>
  <si>
    <t>wydatki inw. Jedn, budżetowych</t>
  </si>
  <si>
    <t>podatek od nieruchomości</t>
  </si>
  <si>
    <t>Zakup uslug pozostalych</t>
  </si>
  <si>
    <t>wydatki inwestycyjne jedn. Budżet.</t>
  </si>
  <si>
    <t>Pozostałe należności żołnieży zawodowych</t>
  </si>
  <si>
    <t>Komendy powiatowe Policji</t>
  </si>
  <si>
    <t>Pozostala dzialalność</t>
  </si>
  <si>
    <t>Odsetki od samorządowych papierów wartościowych</t>
  </si>
  <si>
    <t>Odsetki od samorządowych pożyczek</t>
  </si>
  <si>
    <t>75818</t>
  </si>
  <si>
    <t>Rezerwy ogólne i celowe</t>
  </si>
  <si>
    <t xml:space="preserve">Rezerwy </t>
  </si>
  <si>
    <t>wydatki inwestycyjne jednostek budżet.</t>
  </si>
  <si>
    <t>Wpłaty jednostek na rzecz środków specjalnych</t>
  </si>
  <si>
    <t>Wypłaty z tyt. poręczeń, spłaty kredytów krajowych</t>
  </si>
  <si>
    <t>4810</t>
  </si>
  <si>
    <t>dotacja celowa z budżetu na finansowanie lub dofinansowanie zadań zleconych do realizacji pozostałym jednostkom niezalicznym do sektora finansów publicznych</t>
  </si>
  <si>
    <t>.</t>
  </si>
  <si>
    <t>w złotych</t>
  </si>
  <si>
    <t>Dotacja celowa na dofin. Zadań zleconych do realizacji stowarzyszeniom</t>
  </si>
  <si>
    <t>Plan wydatków po zmianach</t>
  </si>
  <si>
    <t>Wykonanie  wydatków</t>
  </si>
  <si>
    <t>% wykonania</t>
  </si>
  <si>
    <t>4010</t>
  </si>
  <si>
    <t>4110</t>
  </si>
  <si>
    <t>4120</t>
  </si>
  <si>
    <t>Wynagrodzenia osobowe</t>
  </si>
  <si>
    <t>Zakup usług zdrowotnych</t>
  </si>
  <si>
    <t>Wydatki osobowe nie zaliczane do wynagrodzeń</t>
  </si>
  <si>
    <t>Wydatki inwestycyjne jednostek budżetowych finansowane ze środków Unii</t>
  </si>
  <si>
    <t>Wydatki inwestycyjne jednostek budżetowych wspólfinansowane ze środków budżetu państwa lub jst</t>
  </si>
  <si>
    <t>Wydatki osobowe nie zaliczone do wynagrodzeń</t>
  </si>
  <si>
    <t>Zakup sprzętu i uzbrojenia</t>
  </si>
  <si>
    <t>Stypendia dla uczniów</t>
  </si>
  <si>
    <t>Plan wydatków wg uchwały 2004</t>
  </si>
  <si>
    <t>Plan i wykonanie wydatków powiatu wołowskiego za rok 2004</t>
  </si>
  <si>
    <t>Wynagrodzenua osobowe pracownikow</t>
  </si>
  <si>
    <t>Szkoły  podstawowe  specjalne</t>
  </si>
  <si>
    <t xml:space="preserve">Szkoły zawodowe specjalne,  w tym </t>
  </si>
  <si>
    <t>Zakup materiałów i wyposażenia wspólfinansowanie innych środków bezzwrotnych</t>
  </si>
  <si>
    <t>Zakup materiałów i wyposażenia - finansowanie z innych środków bezzwrotnych</t>
  </si>
  <si>
    <t>Podróże służbowe zagraniczne -  finansowanie z innych środków bezzwrotnych</t>
  </si>
  <si>
    <t>Pozostałe podatki na rzecz budżetów  jst</t>
  </si>
  <si>
    <t>Szpitale ogólne</t>
  </si>
  <si>
    <t>Lecznictwo ambulatoryjne</t>
  </si>
  <si>
    <t>Dotacja podmiotowa dla SP ZOZ</t>
  </si>
  <si>
    <t>Różne wydatki na rzecz osób fizyczn.</t>
  </si>
  <si>
    <t>Odpisy na  ZFŚS</t>
  </si>
  <si>
    <t>Świadczenia rodzinne,  rentowe</t>
  </si>
  <si>
    <t>Pomoc dla repatriantów</t>
  </si>
  <si>
    <t>wydatki na zakupy inwestycyjne jednostek budżetowych</t>
  </si>
  <si>
    <t>Wydatki inwestycyjne jednostek budż.</t>
  </si>
  <si>
    <t>Pomoc materialna dla uczniów</t>
  </si>
  <si>
    <t>Dotacja podmiotowa dla niepublicznej jednostki systemu oświaty</t>
  </si>
  <si>
    <t>Stypendia dla uczniów - finansowanie programów z EFS</t>
  </si>
  <si>
    <t>Wynagrodzenia osobowe - finansowanie programów z EFS</t>
  </si>
  <si>
    <t>Zakup materiałów i wyposażenia - finansowanie programów z EFS</t>
  </si>
  <si>
    <t>Zakup usług pozostałych - finansowanie programów z EFS</t>
  </si>
  <si>
    <t>Stypendia dla uczniów - wspólfinansowanie programów realizowanych  z EFS</t>
  </si>
  <si>
    <t>Wynagrodzenia osobowe - wspólfinansowanie programów realizowanych  z EFS</t>
  </si>
  <si>
    <t>Zakup materiałów i wyposażenia - wspólfinansowanie programów realizowanych  z EFS</t>
  </si>
  <si>
    <t>Zakup usług pozostałych - wspólfinansowanie programów realizowanych  z EFS</t>
  </si>
  <si>
    <t>Dotacja celowa na dofinansowanie zadań zleconych do realizacji fundacjom</t>
  </si>
  <si>
    <t>Tabela  nr  6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</si>
</sst>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5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sz val="8"/>
      <name val="Times New Roman CE"/>
      <family val="1"/>
    </font>
    <font>
      <b/>
      <sz val="10"/>
      <name val="Arial CE"/>
      <family val="2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9"/>
      <name val="Times New Roman CE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0" fillId="0" borderId="0" xfId="0" applyAlignment="1" applyProtection="1">
      <alignment/>
      <protection locked="0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4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wrapText="1"/>
    </xf>
    <xf numFmtId="49" fontId="0" fillId="0" borderId="0" xfId="0" applyNumberFormat="1" applyAlignment="1">
      <alignment/>
    </xf>
    <xf numFmtId="49" fontId="1" fillId="0" borderId="0" xfId="0" applyNumberFormat="1" applyFont="1" applyBorder="1" applyAlignment="1">
      <alignment horizontal="center" wrapText="1"/>
    </xf>
    <xf numFmtId="49" fontId="0" fillId="0" borderId="0" xfId="0" applyNumberFormat="1" applyAlignment="1">
      <alignment wrapText="1"/>
    </xf>
    <xf numFmtId="0" fontId="1" fillId="0" borderId="9" xfId="0" applyFont="1" applyBorder="1" applyAlignment="1">
      <alignment horizontal="center" wrapText="1"/>
    </xf>
    <xf numFmtId="49" fontId="0" fillId="0" borderId="10" xfId="0" applyNumberFormat="1" applyBorder="1" applyAlignment="1">
      <alignment horizontal="center"/>
    </xf>
    <xf numFmtId="0" fontId="4" fillId="0" borderId="8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 wrapText="1"/>
    </xf>
    <xf numFmtId="3" fontId="3" fillId="0" borderId="5" xfId="0" applyNumberFormat="1" applyFont="1" applyBorder="1" applyAlignment="1">
      <alignment horizontal="right" vertical="top" wrapText="1"/>
    </xf>
    <xf numFmtId="3" fontId="4" fillId="0" borderId="8" xfId="0" applyNumberFormat="1" applyFont="1" applyBorder="1" applyAlignment="1">
      <alignment horizontal="right" vertical="top" wrapText="1"/>
    </xf>
    <xf numFmtId="3" fontId="4" fillId="0" borderId="7" xfId="0" applyNumberFormat="1" applyFont="1" applyBorder="1" applyAlignment="1">
      <alignment horizontal="right" vertical="top" wrapText="1"/>
    </xf>
    <xf numFmtId="3" fontId="1" fillId="0" borderId="5" xfId="0" applyNumberFormat="1" applyFont="1" applyBorder="1" applyAlignment="1">
      <alignment horizontal="right" vertical="top" wrapText="1"/>
    </xf>
    <xf numFmtId="3" fontId="4" fillId="0" borderId="5" xfId="0" applyNumberFormat="1" applyFont="1" applyBorder="1" applyAlignment="1">
      <alignment horizontal="right" vertical="top" wrapText="1"/>
    </xf>
    <xf numFmtId="3" fontId="3" fillId="0" borderId="14" xfId="0" applyNumberFormat="1" applyFont="1" applyBorder="1" applyAlignment="1">
      <alignment horizontal="right" vertical="top" wrapText="1"/>
    </xf>
    <xf numFmtId="3" fontId="3" fillId="0" borderId="2" xfId="0" applyNumberFormat="1" applyFont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 vertical="top" wrapText="1"/>
    </xf>
    <xf numFmtId="3" fontId="4" fillId="0" borderId="4" xfId="0" applyNumberFormat="1" applyFont="1" applyBorder="1" applyAlignment="1">
      <alignment horizontal="right" vertical="top" wrapText="1"/>
    </xf>
    <xf numFmtId="3" fontId="3" fillId="0" borderId="15" xfId="0" applyNumberFormat="1" applyFont="1" applyBorder="1" applyAlignment="1">
      <alignment horizontal="right" vertical="top" wrapText="1"/>
    </xf>
    <xf numFmtId="3" fontId="3" fillId="0" borderId="16" xfId="0" applyNumberFormat="1" applyFont="1" applyBorder="1" applyAlignment="1">
      <alignment horizontal="right" vertical="top" wrapText="1"/>
    </xf>
    <xf numFmtId="3" fontId="3" fillId="0" borderId="11" xfId="0" applyNumberFormat="1" applyFont="1" applyBorder="1" applyAlignment="1">
      <alignment horizontal="right" vertical="top" wrapText="1"/>
    </xf>
    <xf numFmtId="3" fontId="3" fillId="0" borderId="17" xfId="0" applyNumberFormat="1" applyFont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right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3" fontId="3" fillId="0" borderId="7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top" wrapText="1"/>
    </xf>
    <xf numFmtId="3" fontId="3" fillId="0" borderId="12" xfId="0" applyNumberFormat="1" applyFont="1" applyBorder="1" applyAlignment="1">
      <alignment horizontal="right" vertical="top" wrapText="1"/>
    </xf>
    <xf numFmtId="1" fontId="4" fillId="0" borderId="4" xfId="0" applyNumberFormat="1" applyFont="1" applyBorder="1" applyAlignment="1">
      <alignment horizontal="center" vertical="top" wrapText="1"/>
    </xf>
    <xf numFmtId="3" fontId="3" fillId="0" borderId="3" xfId="0" applyNumberFormat="1" applyFont="1" applyBorder="1" applyAlignment="1">
      <alignment horizontal="right" vertical="top" wrapText="1"/>
    </xf>
    <xf numFmtId="0" fontId="4" fillId="0" borderId="5" xfId="0" applyFont="1" applyFill="1" applyBorder="1" applyAlignment="1">
      <alignment horizontal="center" vertical="top" wrapText="1"/>
    </xf>
    <xf numFmtId="41" fontId="3" fillId="0" borderId="5" xfId="0" applyNumberFormat="1" applyFont="1" applyBorder="1" applyAlignment="1">
      <alignment vertical="top" wrapText="1"/>
    </xf>
    <xf numFmtId="3" fontId="0" fillId="0" borderId="0" xfId="0" applyNumberFormat="1" applyAlignment="1">
      <alignment/>
    </xf>
    <xf numFmtId="0" fontId="4" fillId="0" borderId="15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3" fontId="3" fillId="0" borderId="19" xfId="0" applyNumberFormat="1" applyFont="1" applyBorder="1" applyAlignment="1">
      <alignment horizontal="right" vertical="top" wrapText="1"/>
    </xf>
    <xf numFmtId="3" fontId="9" fillId="0" borderId="8" xfId="0" applyNumberFormat="1" applyFont="1" applyBorder="1" applyAlignment="1">
      <alignment horizontal="right" vertical="top" wrapText="1"/>
    </xf>
    <xf numFmtId="3" fontId="9" fillId="0" borderId="20" xfId="0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4" fillId="0" borderId="19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3" fontId="3" fillId="0" borderId="4" xfId="0" applyNumberFormat="1" applyFont="1" applyBorder="1" applyAlignment="1">
      <alignment horizontal="right" vertical="top" wrapText="1"/>
    </xf>
    <xf numFmtId="0" fontId="5" fillId="0" borderId="16" xfId="0" applyFont="1" applyBorder="1" applyAlignment="1">
      <alignment horizontal="center" vertical="top" wrapText="1"/>
    </xf>
    <xf numFmtId="3" fontId="3" fillId="0" borderId="2" xfId="0" applyNumberFormat="1" applyFont="1" applyBorder="1" applyAlignment="1">
      <alignment horizontal="right" vertical="top" wrapText="1"/>
    </xf>
    <xf numFmtId="3" fontId="3" fillId="0" borderId="5" xfId="0" applyNumberFormat="1" applyFont="1" applyBorder="1" applyAlignment="1">
      <alignment horizontal="right" vertical="top" wrapText="1"/>
    </xf>
    <xf numFmtId="0" fontId="0" fillId="0" borderId="4" xfId="0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3" fontId="3" fillId="0" borderId="22" xfId="0" applyNumberFormat="1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 vertical="top" wrapText="1"/>
    </xf>
    <xf numFmtId="3" fontId="1" fillId="0" borderId="8" xfId="0" applyNumberFormat="1" applyFont="1" applyBorder="1" applyAlignment="1">
      <alignment horizontal="right" vertical="top" wrapText="1"/>
    </xf>
    <xf numFmtId="3" fontId="4" fillId="0" borderId="6" xfId="0" applyNumberFormat="1" applyFont="1" applyBorder="1" applyAlignment="1">
      <alignment horizontal="right" vertical="top" wrapText="1"/>
    </xf>
    <xf numFmtId="3" fontId="3" fillId="0" borderId="6" xfId="0" applyNumberFormat="1" applyFont="1" applyBorder="1" applyAlignment="1">
      <alignment horizontal="right" vertical="top" wrapText="1"/>
    </xf>
    <xf numFmtId="3" fontId="6" fillId="0" borderId="5" xfId="0" applyNumberFormat="1" applyFont="1" applyBorder="1" applyAlignment="1">
      <alignment horizontal="right" vertical="top" wrapText="1"/>
    </xf>
    <xf numFmtId="0" fontId="4" fillId="0" borderId="6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0" fillId="0" borderId="21" xfId="0" applyBorder="1" applyAlignment="1">
      <alignment/>
    </xf>
    <xf numFmtId="3" fontId="9" fillId="0" borderId="13" xfId="0" applyNumberFormat="1" applyFont="1" applyBorder="1" applyAlignment="1">
      <alignment horizontal="right" vertical="top" wrapText="1"/>
    </xf>
    <xf numFmtId="0" fontId="4" fillId="0" borderId="7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center"/>
    </xf>
    <xf numFmtId="3" fontId="5" fillId="0" borderId="2" xfId="0" applyNumberFormat="1" applyFont="1" applyBorder="1" applyAlignment="1">
      <alignment horizontal="right" vertical="top" wrapText="1"/>
    </xf>
    <xf numFmtId="41" fontId="3" fillId="0" borderId="7" xfId="0" applyNumberFormat="1" applyFont="1" applyBorder="1" applyAlignment="1">
      <alignment vertical="top" wrapText="1"/>
    </xf>
    <xf numFmtId="3" fontId="1" fillId="0" borderId="13" xfId="0" applyNumberFormat="1" applyFont="1" applyBorder="1" applyAlignment="1">
      <alignment horizontal="right" vertical="top" wrapText="1"/>
    </xf>
    <xf numFmtId="0" fontId="1" fillId="0" borderId="18" xfId="0" applyFont="1" applyBorder="1" applyAlignment="1">
      <alignment horizontal="center" wrapText="1"/>
    </xf>
    <xf numFmtId="0" fontId="4" fillId="0" borderId="23" xfId="0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9" fontId="0" fillId="0" borderId="20" xfId="0" applyNumberFormat="1" applyBorder="1" applyAlignment="1">
      <alignment horizontal="center" vertical="top" wrapText="1"/>
    </xf>
    <xf numFmtId="49" fontId="4" fillId="0" borderId="8" xfId="0" applyNumberFormat="1" applyFont="1" applyBorder="1" applyAlignment="1">
      <alignment horizontal="center" vertical="top" wrapText="1"/>
    </xf>
    <xf numFmtId="0" fontId="3" fillId="0" borderId="21" xfId="0" applyFont="1" applyBorder="1" applyAlignment="1">
      <alignment horizontal="right"/>
    </xf>
    <xf numFmtId="0" fontId="4" fillId="0" borderId="18" xfId="0" applyFont="1" applyBorder="1" applyAlignment="1">
      <alignment horizontal="center" vertical="top" wrapText="1"/>
    </xf>
    <xf numFmtId="49" fontId="0" fillId="0" borderId="0" xfId="0" applyNumberFormat="1" applyBorder="1" applyAlignment="1">
      <alignment horizontal="center" vertical="top" wrapText="1"/>
    </xf>
    <xf numFmtId="3" fontId="3" fillId="0" borderId="24" xfId="0" applyNumberFormat="1" applyFont="1" applyBorder="1" applyAlignment="1">
      <alignment horizontal="right" vertical="top" wrapText="1"/>
    </xf>
    <xf numFmtId="3" fontId="4" fillId="0" borderId="9" xfId="0" applyNumberFormat="1" applyFont="1" applyBorder="1" applyAlignment="1">
      <alignment horizontal="right" vertical="top" wrapText="1"/>
    </xf>
    <xf numFmtId="3" fontId="4" fillId="0" borderId="13" xfId="0" applyNumberFormat="1" applyFont="1" applyBorder="1" applyAlignment="1">
      <alignment horizontal="right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3" fontId="4" fillId="0" borderId="16" xfId="0" applyNumberFormat="1" applyFont="1" applyBorder="1" applyAlignment="1">
      <alignment horizontal="right" vertical="top" wrapText="1"/>
    </xf>
    <xf numFmtId="0" fontId="3" fillId="0" borderId="16" xfId="0" applyFont="1" applyBorder="1" applyAlignment="1">
      <alignment vertical="top" wrapText="1"/>
    </xf>
    <xf numFmtId="0" fontId="0" fillId="0" borderId="25" xfId="0" applyBorder="1" applyAlignment="1">
      <alignment horizontal="center" vertical="top" wrapText="1"/>
    </xf>
    <xf numFmtId="0" fontId="4" fillId="0" borderId="26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3" fontId="3" fillId="0" borderId="21" xfId="0" applyNumberFormat="1" applyFont="1" applyBorder="1" applyAlignment="1">
      <alignment horizontal="right" vertical="top" wrapText="1"/>
    </xf>
    <xf numFmtId="0" fontId="4" fillId="0" borderId="27" xfId="0" applyFont="1" applyBorder="1" applyAlignment="1">
      <alignment horizontal="center" vertical="top" wrapText="1"/>
    </xf>
    <xf numFmtId="49" fontId="0" fillId="0" borderId="28" xfId="0" applyNumberFormat="1" applyBorder="1" applyAlignment="1">
      <alignment/>
    </xf>
    <xf numFmtId="0" fontId="0" fillId="0" borderId="28" xfId="0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3" fontId="9" fillId="0" borderId="28" xfId="0" applyNumberFormat="1" applyFont="1" applyBorder="1" applyAlignment="1">
      <alignment horizontal="right" vertical="top" wrapText="1"/>
    </xf>
    <xf numFmtId="0" fontId="0" fillId="0" borderId="29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31" xfId="0" applyFont="1" applyBorder="1" applyAlignment="1">
      <alignment vertical="top" wrapText="1"/>
    </xf>
    <xf numFmtId="0" fontId="1" fillId="0" borderId="26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3" fontId="9" fillId="0" borderId="26" xfId="0" applyNumberFormat="1" applyFont="1" applyBorder="1" applyAlignment="1">
      <alignment horizontal="right" vertical="top" wrapText="1"/>
    </xf>
    <xf numFmtId="0" fontId="4" fillId="0" borderId="32" xfId="0" applyFont="1" applyBorder="1" applyAlignment="1">
      <alignment horizontal="center" vertical="top" wrapText="1"/>
    </xf>
    <xf numFmtId="0" fontId="4" fillId="0" borderId="30" xfId="0" applyFont="1" applyBorder="1" applyAlignment="1">
      <alignment vertical="top" wrapText="1"/>
    </xf>
    <xf numFmtId="0" fontId="4" fillId="0" borderId="30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3" fontId="4" fillId="0" borderId="26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top" wrapText="1"/>
    </xf>
    <xf numFmtId="3" fontId="9" fillId="0" borderId="32" xfId="0" applyNumberFormat="1" applyFont="1" applyBorder="1" applyAlignment="1">
      <alignment horizontal="right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3" fontId="9" fillId="0" borderId="4" xfId="0" applyNumberFormat="1" applyFont="1" applyBorder="1" applyAlignment="1">
      <alignment horizontal="right" vertical="top" wrapText="1"/>
    </xf>
    <xf numFmtId="0" fontId="0" fillId="0" borderId="35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6" fillId="0" borderId="15" xfId="0" applyFont="1" applyBorder="1" applyAlignment="1">
      <alignment wrapText="1"/>
    </xf>
    <xf numFmtId="0" fontId="2" fillId="0" borderId="30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36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 indent="3"/>
    </xf>
    <xf numFmtId="0" fontId="10" fillId="0" borderId="24" xfId="0" applyFont="1" applyBorder="1" applyAlignment="1">
      <alignment vertical="top" wrapText="1"/>
    </xf>
    <xf numFmtId="0" fontId="0" fillId="0" borderId="16" xfId="0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wrapText="1"/>
    </xf>
    <xf numFmtId="3" fontId="1" fillId="0" borderId="30" xfId="0" applyNumberFormat="1" applyFont="1" applyBorder="1" applyAlignment="1">
      <alignment horizontal="right" vertical="top" wrapText="1"/>
    </xf>
    <xf numFmtId="0" fontId="0" fillId="0" borderId="7" xfId="0" applyBorder="1" applyAlignment="1">
      <alignment/>
    </xf>
    <xf numFmtId="0" fontId="0" fillId="0" borderId="13" xfId="0" applyBorder="1" applyAlignment="1">
      <alignment/>
    </xf>
    <xf numFmtId="3" fontId="4" fillId="0" borderId="20" xfId="0" applyNumberFormat="1" applyFont="1" applyBorder="1" applyAlignment="1">
      <alignment horizontal="right" vertical="top" wrapText="1"/>
    </xf>
    <xf numFmtId="3" fontId="3" fillId="0" borderId="10" xfId="0" applyNumberFormat="1" applyFont="1" applyBorder="1" applyAlignment="1">
      <alignment horizontal="right" vertical="top" wrapText="1"/>
    </xf>
    <xf numFmtId="0" fontId="4" fillId="0" borderId="20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49" fontId="4" fillId="0" borderId="34" xfId="0" applyNumberFormat="1" applyFont="1" applyBorder="1" applyAlignment="1">
      <alignment horizontal="center" vertical="top" wrapText="1"/>
    </xf>
    <xf numFmtId="0" fontId="4" fillId="0" borderId="37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center" wrapText="1"/>
    </xf>
    <xf numFmtId="0" fontId="6" fillId="0" borderId="15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0" xfId="0" applyFont="1" applyBorder="1" applyAlignment="1">
      <alignment/>
    </xf>
    <xf numFmtId="0" fontId="1" fillId="0" borderId="38" xfId="0" applyFont="1" applyBorder="1" applyAlignment="1">
      <alignment horizontal="left" vertical="top" wrapText="1" indent="3"/>
    </xf>
    <xf numFmtId="3" fontId="4" fillId="0" borderId="17" xfId="0" applyNumberFormat="1" applyFont="1" applyBorder="1" applyAlignment="1">
      <alignment horizontal="right" vertical="top" wrapText="1"/>
    </xf>
    <xf numFmtId="0" fontId="4" fillId="0" borderId="6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3" fontId="3" fillId="0" borderId="20" xfId="0" applyNumberFormat="1" applyFont="1" applyBorder="1" applyAlignment="1">
      <alignment horizontal="right" vertical="top" wrapText="1"/>
    </xf>
    <xf numFmtId="3" fontId="6" fillId="0" borderId="7" xfId="0" applyNumberFormat="1" applyFont="1" applyBorder="1" applyAlignment="1">
      <alignment horizontal="right" vertical="top" wrapText="1"/>
    </xf>
    <xf numFmtId="3" fontId="3" fillId="0" borderId="8" xfId="0" applyNumberFormat="1" applyFont="1" applyBorder="1" applyAlignment="1">
      <alignment horizontal="right" vertical="top" wrapText="1"/>
    </xf>
    <xf numFmtId="0" fontId="3" fillId="0" borderId="6" xfId="0" applyFont="1" applyBorder="1" applyAlignment="1">
      <alignment vertical="top" wrapText="1"/>
    </xf>
    <xf numFmtId="3" fontId="4" fillId="0" borderId="9" xfId="0" applyNumberFormat="1" applyFont="1" applyBorder="1" applyAlignment="1">
      <alignment horizontal="right" vertical="top" wrapText="1"/>
    </xf>
    <xf numFmtId="0" fontId="4" fillId="0" borderId="28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3" fontId="4" fillId="0" borderId="8" xfId="0" applyNumberFormat="1" applyFont="1" applyBorder="1" applyAlignment="1">
      <alignment horizontal="right" vertical="top" wrapText="1"/>
    </xf>
    <xf numFmtId="0" fontId="3" fillId="0" borderId="7" xfId="0" applyFont="1" applyBorder="1" applyAlignment="1">
      <alignment vertical="top" wrapText="1"/>
    </xf>
    <xf numFmtId="0" fontId="1" fillId="0" borderId="20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3" fontId="3" fillId="0" borderId="39" xfId="0" applyNumberFormat="1" applyFont="1" applyBorder="1" applyAlignment="1">
      <alignment horizontal="right" vertical="top" wrapText="1"/>
    </xf>
    <xf numFmtId="3" fontId="3" fillId="0" borderId="36" xfId="0" applyNumberFormat="1" applyFont="1" applyBorder="1" applyAlignment="1">
      <alignment horizontal="right" vertical="top" wrapText="1"/>
    </xf>
    <xf numFmtId="3" fontId="9" fillId="0" borderId="9" xfId="0" applyNumberFormat="1" applyFont="1" applyBorder="1" applyAlignment="1">
      <alignment horizontal="right" vertical="top" wrapText="1"/>
    </xf>
    <xf numFmtId="3" fontId="6" fillId="0" borderId="1" xfId="0" applyNumberFormat="1" applyFont="1" applyBorder="1" applyAlignment="1">
      <alignment horizontal="right" vertical="top" wrapText="1"/>
    </xf>
    <xf numFmtId="3" fontId="4" fillId="0" borderId="28" xfId="0" applyNumberFormat="1" applyFont="1" applyBorder="1" applyAlignment="1">
      <alignment horizontal="right" vertical="top" wrapText="1"/>
    </xf>
    <xf numFmtId="0" fontId="5" fillId="0" borderId="7" xfId="0" applyFont="1" applyBorder="1" applyAlignment="1">
      <alignment horizontal="center"/>
    </xf>
    <xf numFmtId="0" fontId="6" fillId="0" borderId="7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49" fontId="1" fillId="0" borderId="13" xfId="0" applyNumberFormat="1" applyFont="1" applyBorder="1" applyAlignment="1">
      <alignment horizontal="center" vertical="top" wrapText="1"/>
    </xf>
    <xf numFmtId="3" fontId="1" fillId="0" borderId="28" xfId="0" applyNumberFormat="1" applyFont="1" applyBorder="1" applyAlignment="1">
      <alignment horizontal="right" vertical="top" wrapText="1"/>
    </xf>
    <xf numFmtId="3" fontId="3" fillId="0" borderId="7" xfId="0" applyNumberFormat="1" applyFont="1" applyBorder="1" applyAlignment="1">
      <alignment horizontal="right" vertical="top" wrapText="1"/>
    </xf>
    <xf numFmtId="49" fontId="4" fillId="0" borderId="27" xfId="0" applyNumberFormat="1" applyFont="1" applyBorder="1" applyAlignment="1">
      <alignment horizontal="center" vertical="top" wrapText="1"/>
    </xf>
    <xf numFmtId="0" fontId="5" fillId="0" borderId="30" xfId="0" applyFont="1" applyBorder="1" applyAlignment="1">
      <alignment wrapText="1"/>
    </xf>
    <xf numFmtId="3" fontId="11" fillId="0" borderId="5" xfId="0" applyNumberFormat="1" applyFont="1" applyBorder="1" applyAlignment="1">
      <alignment horizontal="right" vertical="top" wrapText="1"/>
    </xf>
    <xf numFmtId="0" fontId="4" fillId="0" borderId="13" xfId="0" applyFont="1" applyBorder="1" applyAlignment="1">
      <alignment vertical="top" wrapText="1"/>
    </xf>
    <xf numFmtId="3" fontId="6" fillId="0" borderId="8" xfId="0" applyNumberFormat="1" applyFont="1" applyBorder="1" applyAlignment="1">
      <alignment horizontal="right" vertical="top" wrapText="1"/>
    </xf>
    <xf numFmtId="3" fontId="11" fillId="0" borderId="8" xfId="0" applyNumberFormat="1" applyFont="1" applyBorder="1" applyAlignment="1">
      <alignment horizontal="right" vertical="top" wrapText="1"/>
    </xf>
    <xf numFmtId="3" fontId="4" fillId="0" borderId="26" xfId="0" applyNumberFormat="1" applyFont="1" applyBorder="1" applyAlignment="1">
      <alignment horizontal="right" vertical="top" wrapText="1"/>
    </xf>
    <xf numFmtId="41" fontId="6" fillId="0" borderId="7" xfId="0" applyNumberFormat="1" applyFont="1" applyBorder="1" applyAlignment="1">
      <alignment horizontal="right"/>
    </xf>
    <xf numFmtId="3" fontId="0" fillId="0" borderId="7" xfId="0" applyNumberForma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41" fontId="5" fillId="0" borderId="9" xfId="0" applyNumberFormat="1" applyFont="1" applyBorder="1" applyAlignment="1">
      <alignment horizontal="right"/>
    </xf>
    <xf numFmtId="41" fontId="6" fillId="0" borderId="13" xfId="0" applyNumberFormat="1" applyFont="1" applyBorder="1" applyAlignment="1">
      <alignment/>
    </xf>
    <xf numFmtId="3" fontId="0" fillId="0" borderId="20" xfId="0" applyNumberFormat="1" applyBorder="1" applyAlignment="1">
      <alignment horizontal="right" vertical="top" wrapText="1"/>
    </xf>
    <xf numFmtId="0" fontId="5" fillId="0" borderId="6" xfId="0" applyFont="1" applyBorder="1" applyAlignment="1">
      <alignment horizontal="center"/>
    </xf>
    <xf numFmtId="41" fontId="5" fillId="0" borderId="40" xfId="0" applyNumberFormat="1" applyFont="1" applyBorder="1" applyAlignment="1">
      <alignment horizontal="right"/>
    </xf>
    <xf numFmtId="3" fontId="0" fillId="0" borderId="36" xfId="0" applyNumberFormat="1" applyBorder="1" applyAlignment="1">
      <alignment vertical="top" wrapText="1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41" fontId="6" fillId="0" borderId="8" xfId="0" applyNumberFormat="1" applyFont="1" applyBorder="1" applyAlignment="1">
      <alignment/>
    </xf>
    <xf numFmtId="3" fontId="0" fillId="0" borderId="8" xfId="0" applyNumberFormat="1" applyBorder="1" applyAlignment="1">
      <alignment vertical="top" wrapText="1"/>
    </xf>
    <xf numFmtId="3" fontId="3" fillId="0" borderId="13" xfId="0" applyNumberFormat="1" applyFont="1" applyBorder="1" applyAlignment="1">
      <alignment horizontal="right" vertical="top" wrapText="1"/>
    </xf>
    <xf numFmtId="0" fontId="6" fillId="0" borderId="36" xfId="0" applyFont="1" applyBorder="1" applyAlignment="1">
      <alignment wrapText="1"/>
    </xf>
    <xf numFmtId="3" fontId="3" fillId="0" borderId="6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wrapText="1"/>
    </xf>
    <xf numFmtId="3" fontId="3" fillId="0" borderId="8" xfId="0" applyNumberFormat="1" applyFont="1" applyBorder="1" applyAlignment="1">
      <alignment horizontal="right" vertical="top" wrapText="1"/>
    </xf>
    <xf numFmtId="49" fontId="5" fillId="0" borderId="27" xfId="0" applyNumberFormat="1" applyFont="1" applyBorder="1" applyAlignment="1">
      <alignment horizontal="center" vertical="top" wrapText="1"/>
    </xf>
    <xf numFmtId="0" fontId="5" fillId="0" borderId="30" xfId="0" applyFont="1" applyBorder="1" applyAlignment="1">
      <alignment vertical="top" wrapText="1"/>
    </xf>
    <xf numFmtId="0" fontId="0" fillId="0" borderId="28" xfId="0" applyBorder="1" applyAlignment="1">
      <alignment/>
    </xf>
    <xf numFmtId="0" fontId="5" fillId="0" borderId="28" xfId="0" applyFont="1" applyBorder="1" applyAlignment="1">
      <alignment horizontal="center" vertical="top" wrapText="1"/>
    </xf>
    <xf numFmtId="0" fontId="5" fillId="0" borderId="28" xfId="0" applyFont="1" applyBorder="1" applyAlignment="1">
      <alignment vertical="top" wrapText="1"/>
    </xf>
    <xf numFmtId="49" fontId="5" fillId="0" borderId="28" xfId="0" applyNumberFormat="1" applyFont="1" applyBorder="1" applyAlignment="1">
      <alignment horizontal="center" vertical="top" wrapText="1"/>
    </xf>
    <xf numFmtId="0" fontId="6" fillId="0" borderId="28" xfId="0" applyFont="1" applyBorder="1" applyAlignment="1">
      <alignment vertical="top" wrapText="1"/>
    </xf>
    <xf numFmtId="3" fontId="3" fillId="0" borderId="26" xfId="0" applyNumberFormat="1" applyFont="1" applyBorder="1" applyAlignment="1">
      <alignment horizontal="right" vertical="top" wrapText="1"/>
    </xf>
    <xf numFmtId="3" fontId="6" fillId="0" borderId="30" xfId="0" applyNumberFormat="1" applyFont="1" applyBorder="1" applyAlignment="1">
      <alignment horizontal="right" vertical="top" wrapText="1"/>
    </xf>
    <xf numFmtId="3" fontId="6" fillId="0" borderId="28" xfId="0" applyNumberFormat="1" applyFont="1" applyBorder="1" applyAlignment="1">
      <alignment horizontal="right" vertical="top" wrapText="1"/>
    </xf>
    <xf numFmtId="0" fontId="4" fillId="0" borderId="37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3" fontId="3" fillId="0" borderId="40" xfId="0" applyNumberFormat="1" applyFont="1" applyBorder="1" applyAlignment="1">
      <alignment horizontal="right" vertical="top" wrapText="1"/>
    </xf>
    <xf numFmtId="3" fontId="3" fillId="0" borderId="23" xfId="0" applyNumberFormat="1" applyFont="1" applyBorder="1" applyAlignment="1">
      <alignment horizontal="right" vertical="top" wrapText="1"/>
    </xf>
    <xf numFmtId="3" fontId="3" fillId="0" borderId="9" xfId="0" applyNumberFormat="1" applyFont="1" applyBorder="1" applyAlignment="1">
      <alignment horizontal="right" vertical="top" wrapText="1"/>
    </xf>
    <xf numFmtId="0" fontId="4" fillId="0" borderId="13" xfId="0" applyFont="1" applyBorder="1" applyAlignment="1">
      <alignment wrapText="1"/>
    </xf>
    <xf numFmtId="3" fontId="4" fillId="0" borderId="31" xfId="0" applyNumberFormat="1" applyFont="1" applyBorder="1" applyAlignment="1">
      <alignment horizontal="right" vertical="top" wrapText="1"/>
    </xf>
    <xf numFmtId="0" fontId="3" fillId="0" borderId="23" xfId="0" applyFont="1" applyBorder="1" applyAlignment="1">
      <alignment vertical="top" wrapText="1"/>
    </xf>
    <xf numFmtId="3" fontId="3" fillId="0" borderId="18" xfId="0" applyNumberFormat="1" applyFont="1" applyBorder="1" applyAlignment="1">
      <alignment horizontal="right" vertical="top" wrapText="1"/>
    </xf>
    <xf numFmtId="1" fontId="4" fillId="0" borderId="23" xfId="0" applyNumberFormat="1" applyFont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4" fillId="0" borderId="28" xfId="0" applyFont="1" applyFill="1" applyBorder="1" applyAlignment="1">
      <alignment horizontal="center" vertical="top" wrapText="1"/>
    </xf>
    <xf numFmtId="0" fontId="5" fillId="0" borderId="30" xfId="0" applyFont="1" applyBorder="1" applyAlignment="1">
      <alignment/>
    </xf>
    <xf numFmtId="41" fontId="4" fillId="0" borderId="28" xfId="0" applyNumberFormat="1" applyFont="1" applyBorder="1" applyAlignment="1">
      <alignment vertical="top" wrapText="1"/>
    </xf>
    <xf numFmtId="41" fontId="3" fillId="0" borderId="3" xfId="0" applyNumberFormat="1" applyFont="1" applyBorder="1" applyAlignment="1">
      <alignment vertical="top" wrapText="1"/>
    </xf>
    <xf numFmtId="41" fontId="3" fillId="0" borderId="2" xfId="0" applyNumberFormat="1" applyFont="1" applyBorder="1" applyAlignment="1">
      <alignment vertical="top" wrapText="1"/>
    </xf>
    <xf numFmtId="0" fontId="6" fillId="0" borderId="5" xfId="0" applyFont="1" applyBorder="1" applyAlignment="1">
      <alignment/>
    </xf>
    <xf numFmtId="0" fontId="6" fillId="0" borderId="8" xfId="0" applyFont="1" applyBorder="1" applyAlignment="1">
      <alignment/>
    </xf>
    <xf numFmtId="0" fontId="4" fillId="0" borderId="38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41" fontId="3" fillId="0" borderId="39" xfId="0" applyNumberFormat="1" applyFont="1" applyBorder="1" applyAlignment="1">
      <alignment vertical="top" wrapText="1"/>
    </xf>
    <xf numFmtId="41" fontId="4" fillId="0" borderId="9" xfId="0" applyNumberFormat="1" applyFont="1" applyBorder="1" applyAlignment="1">
      <alignment horizontal="right" vertical="top" wrapText="1"/>
    </xf>
    <xf numFmtId="41" fontId="4" fillId="0" borderId="28" xfId="0" applyNumberFormat="1" applyFont="1" applyBorder="1" applyAlignment="1">
      <alignment horizontal="right" vertical="top" wrapText="1"/>
    </xf>
    <xf numFmtId="0" fontId="3" fillId="0" borderId="13" xfId="0" applyFont="1" applyBorder="1" applyAlignment="1">
      <alignment vertical="top" wrapText="1"/>
    </xf>
    <xf numFmtId="0" fontId="1" fillId="0" borderId="38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4" fillId="0" borderId="41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3" fontId="5" fillId="0" borderId="26" xfId="0" applyNumberFormat="1" applyFont="1" applyBorder="1" applyAlignment="1">
      <alignment horizontal="right" vertical="top" wrapText="1"/>
    </xf>
    <xf numFmtId="3" fontId="3" fillId="0" borderId="28" xfId="0" applyNumberFormat="1" applyFont="1" applyBorder="1" applyAlignment="1">
      <alignment horizontal="right" vertical="top" wrapText="1"/>
    </xf>
    <xf numFmtId="0" fontId="0" fillId="0" borderId="18" xfId="0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8" xfId="0" applyFont="1" applyBorder="1" applyAlignment="1">
      <alignment vertical="top" wrapText="1"/>
    </xf>
    <xf numFmtId="0" fontId="3" fillId="0" borderId="37" xfId="0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3" fontId="3" fillId="0" borderId="42" xfId="0" applyNumberFormat="1" applyFont="1" applyBorder="1" applyAlignment="1">
      <alignment horizontal="right" vertical="top" wrapText="1"/>
    </xf>
    <xf numFmtId="49" fontId="4" fillId="0" borderId="9" xfId="0" applyNumberFormat="1" applyFont="1" applyBorder="1" applyAlignment="1">
      <alignment horizontal="center" vertical="top" wrapText="1"/>
    </xf>
    <xf numFmtId="0" fontId="6" fillId="0" borderId="6" xfId="0" applyFont="1" applyBorder="1" applyAlignment="1">
      <alignment wrapText="1"/>
    </xf>
    <xf numFmtId="0" fontId="0" fillId="0" borderId="9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49" fontId="4" fillId="0" borderId="28" xfId="0" applyNumberFormat="1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3" fontId="4" fillId="0" borderId="30" xfId="0" applyNumberFormat="1" applyFont="1" applyBorder="1" applyAlignment="1">
      <alignment horizontal="right" vertical="top" wrapText="1"/>
    </xf>
    <xf numFmtId="49" fontId="1" fillId="0" borderId="30" xfId="0" applyNumberFormat="1" applyFont="1" applyBorder="1" applyAlignment="1">
      <alignment horizontal="center" wrapText="1"/>
    </xf>
    <xf numFmtId="0" fontId="3" fillId="0" borderId="30" xfId="0" applyFont="1" applyBorder="1" applyAlignment="1">
      <alignment vertical="top" wrapText="1"/>
    </xf>
    <xf numFmtId="3" fontId="3" fillId="0" borderId="30" xfId="0" applyNumberFormat="1" applyFont="1" applyBorder="1" applyAlignment="1">
      <alignment horizontal="right" vertical="top" wrapText="1"/>
    </xf>
    <xf numFmtId="49" fontId="4" fillId="0" borderId="30" xfId="0" applyNumberFormat="1" applyFont="1" applyBorder="1" applyAlignment="1">
      <alignment horizontal="center" wrapText="1"/>
    </xf>
    <xf numFmtId="0" fontId="8" fillId="0" borderId="32" xfId="0" applyFont="1" applyBorder="1" applyAlignment="1">
      <alignment horizontal="center" vertical="top" wrapText="1"/>
    </xf>
    <xf numFmtId="0" fontId="3" fillId="0" borderId="7" xfId="0" applyFont="1" applyBorder="1" applyAlignment="1">
      <alignment vertical="top" wrapText="1"/>
    </xf>
    <xf numFmtId="0" fontId="5" fillId="0" borderId="30" xfId="0" applyFont="1" applyBorder="1" applyAlignment="1">
      <alignment horizontal="center" vertical="top" wrapText="1"/>
    </xf>
    <xf numFmtId="0" fontId="0" fillId="0" borderId="5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5" fillId="0" borderId="43" xfId="0" applyFont="1" applyBorder="1" applyAlignment="1">
      <alignment horizontal="center" wrapText="1"/>
    </xf>
    <xf numFmtId="49" fontId="5" fillId="0" borderId="32" xfId="0" applyNumberFormat="1" applyFont="1" applyBorder="1" applyAlignment="1">
      <alignment horizontal="center" vertical="top" wrapText="1"/>
    </xf>
    <xf numFmtId="0" fontId="9" fillId="0" borderId="28" xfId="0" applyFont="1" applyBorder="1" applyAlignment="1">
      <alignment vertical="top" wrapText="1"/>
    </xf>
    <xf numFmtId="0" fontId="4" fillId="0" borderId="28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3" fontId="4" fillId="0" borderId="32" xfId="0" applyNumberFormat="1" applyFont="1" applyBorder="1" applyAlignment="1">
      <alignment horizontal="right" vertical="top" wrapText="1"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3" fontId="9" fillId="0" borderId="27" xfId="0" applyNumberFormat="1" applyFont="1" applyBorder="1" applyAlignment="1">
      <alignment horizontal="right" vertical="top" wrapText="1"/>
    </xf>
    <xf numFmtId="3" fontId="9" fillId="0" borderId="10" xfId="0" applyNumberFormat="1" applyFont="1" applyBorder="1" applyAlignment="1">
      <alignment horizontal="right" vertical="top" wrapText="1"/>
    </xf>
    <xf numFmtId="3" fontId="4" fillId="0" borderId="14" xfId="0" applyNumberFormat="1" applyFont="1" applyBorder="1" applyAlignment="1">
      <alignment horizontal="right" vertical="top" wrapText="1"/>
    </xf>
    <xf numFmtId="3" fontId="9" fillId="0" borderId="30" xfId="0" applyNumberFormat="1" applyFont="1" applyBorder="1" applyAlignment="1">
      <alignment horizontal="right" vertical="top" wrapText="1"/>
    </xf>
    <xf numFmtId="3" fontId="4" fillId="0" borderId="15" xfId="0" applyNumberFormat="1" applyFont="1" applyBorder="1" applyAlignment="1">
      <alignment horizontal="right" vertical="top" wrapText="1"/>
    </xf>
    <xf numFmtId="3" fontId="4" fillId="0" borderId="10" xfId="0" applyNumberFormat="1" applyFont="1" applyBorder="1" applyAlignment="1">
      <alignment horizontal="right" vertical="top" wrapText="1"/>
    </xf>
    <xf numFmtId="3" fontId="1" fillId="0" borderId="10" xfId="0" applyNumberFormat="1" applyFont="1" applyBorder="1" applyAlignment="1">
      <alignment horizontal="right" vertical="top" wrapText="1"/>
    </xf>
    <xf numFmtId="3" fontId="4" fillId="0" borderId="36" xfId="0" applyNumberFormat="1" applyFont="1" applyBorder="1" applyAlignment="1">
      <alignment horizontal="right" vertical="top" wrapText="1"/>
    </xf>
    <xf numFmtId="3" fontId="4" fillId="0" borderId="10" xfId="0" applyNumberFormat="1" applyFont="1" applyBorder="1" applyAlignment="1">
      <alignment horizontal="right" vertical="top" wrapText="1"/>
    </xf>
    <xf numFmtId="3" fontId="1" fillId="0" borderId="15" xfId="0" applyNumberFormat="1" applyFont="1" applyBorder="1" applyAlignment="1">
      <alignment horizontal="right" vertical="top" wrapText="1"/>
    </xf>
    <xf numFmtId="49" fontId="4" fillId="0" borderId="14" xfId="0" applyNumberFormat="1" applyFont="1" applyBorder="1" applyAlignment="1">
      <alignment horizontal="center" vertical="top" wrapText="1"/>
    </xf>
    <xf numFmtId="3" fontId="1" fillId="0" borderId="7" xfId="0" applyNumberFormat="1" applyFont="1" applyBorder="1" applyAlignment="1">
      <alignment horizontal="right" vertical="top" wrapText="1"/>
    </xf>
    <xf numFmtId="0" fontId="4" fillId="0" borderId="32" xfId="0" applyFont="1" applyBorder="1" applyAlignment="1">
      <alignment vertical="top" wrapText="1"/>
    </xf>
    <xf numFmtId="0" fontId="5" fillId="0" borderId="32" xfId="0" applyFont="1" applyBorder="1" applyAlignment="1">
      <alignment horizontal="center" vertical="top" wrapText="1"/>
    </xf>
    <xf numFmtId="0" fontId="4" fillId="0" borderId="44" xfId="0" applyFont="1" applyBorder="1" applyAlignment="1">
      <alignment horizontal="center" wrapText="1"/>
    </xf>
    <xf numFmtId="0" fontId="2" fillId="0" borderId="45" xfId="0" applyFont="1" applyBorder="1" applyAlignment="1">
      <alignment horizontal="center" vertical="top" wrapText="1"/>
    </xf>
    <xf numFmtId="0" fontId="2" fillId="0" borderId="46" xfId="0" applyFont="1" applyBorder="1" applyAlignment="1">
      <alignment horizontal="center" vertical="top" wrapText="1"/>
    </xf>
    <xf numFmtId="0" fontId="2" fillId="0" borderId="47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vertical="top" wrapText="1"/>
    </xf>
    <xf numFmtId="3" fontId="9" fillId="0" borderId="21" xfId="0" applyNumberFormat="1" applyFont="1" applyBorder="1" applyAlignment="1">
      <alignment horizontal="right" vertical="top" wrapText="1"/>
    </xf>
    <xf numFmtId="3" fontId="4" fillId="0" borderId="20" xfId="0" applyNumberFormat="1" applyFont="1" applyBorder="1" applyAlignment="1">
      <alignment horizontal="right" vertical="top" wrapText="1"/>
    </xf>
    <xf numFmtId="41" fontId="5" fillId="0" borderId="21" xfId="0" applyNumberFormat="1" applyFont="1" applyBorder="1" applyAlignment="1">
      <alignment horizontal="right"/>
    </xf>
    <xf numFmtId="3" fontId="9" fillId="0" borderId="31" xfId="0" applyNumberFormat="1" applyFont="1" applyBorder="1" applyAlignment="1">
      <alignment horizontal="right" vertical="top" wrapText="1"/>
    </xf>
    <xf numFmtId="3" fontId="4" fillId="0" borderId="21" xfId="0" applyNumberFormat="1" applyFont="1" applyBorder="1" applyAlignment="1">
      <alignment horizontal="right" vertical="top" wrapText="1"/>
    </xf>
    <xf numFmtId="3" fontId="3" fillId="0" borderId="43" xfId="0" applyNumberFormat="1" applyFont="1" applyBorder="1" applyAlignment="1">
      <alignment horizontal="right" vertical="top" wrapText="1"/>
    </xf>
    <xf numFmtId="41" fontId="4" fillId="0" borderId="30" xfId="0" applyNumberFormat="1" applyFont="1" applyBorder="1" applyAlignment="1">
      <alignment horizontal="right" vertical="top" wrapText="1"/>
    </xf>
    <xf numFmtId="41" fontId="4" fillId="0" borderId="21" xfId="0" applyNumberFormat="1" applyFont="1" applyBorder="1" applyAlignment="1">
      <alignment horizontal="right" vertical="top" wrapText="1"/>
    </xf>
    <xf numFmtId="3" fontId="5" fillId="0" borderId="31" xfId="0" applyNumberFormat="1" applyFont="1" applyBorder="1" applyAlignment="1">
      <alignment horizontal="right" vertical="top" wrapText="1"/>
    </xf>
    <xf numFmtId="3" fontId="11" fillId="0" borderId="26" xfId="0" applyNumberFormat="1" applyFont="1" applyBorder="1" applyAlignment="1">
      <alignment horizontal="right" vertical="top" wrapText="1"/>
    </xf>
    <xf numFmtId="3" fontId="11" fillId="0" borderId="28" xfId="0" applyNumberFormat="1" applyFont="1" applyBorder="1" applyAlignment="1">
      <alignment horizontal="right" vertical="top" wrapText="1"/>
    </xf>
    <xf numFmtId="3" fontId="11" fillId="0" borderId="30" xfId="0" applyNumberFormat="1" applyFont="1" applyBorder="1" applyAlignment="1">
      <alignment horizontal="right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21" xfId="0" applyFont="1" applyBorder="1" applyAlignment="1">
      <alignment/>
    </xf>
    <xf numFmtId="0" fontId="6" fillId="0" borderId="7" xfId="0" applyFont="1" applyBorder="1" applyAlignment="1">
      <alignment horizontal="center"/>
    </xf>
    <xf numFmtId="10" fontId="6" fillId="0" borderId="8" xfId="0" applyNumberFormat="1" applyFont="1" applyBorder="1" applyAlignment="1">
      <alignment/>
    </xf>
    <xf numFmtId="10" fontId="6" fillId="0" borderId="11" xfId="0" applyNumberFormat="1" applyFont="1" applyBorder="1" applyAlignment="1">
      <alignment/>
    </xf>
    <xf numFmtId="10" fontId="6" fillId="0" borderId="5" xfId="0" applyNumberFormat="1" applyFont="1" applyBorder="1" applyAlignment="1">
      <alignment/>
    </xf>
    <xf numFmtId="10" fontId="6" fillId="0" borderId="7" xfId="0" applyNumberFormat="1" applyFont="1" applyBorder="1" applyAlignment="1">
      <alignment/>
    </xf>
    <xf numFmtId="10" fontId="6" fillId="0" borderId="32" xfId="0" applyNumberFormat="1" applyFont="1" applyBorder="1" applyAlignment="1">
      <alignment/>
    </xf>
    <xf numFmtId="10" fontId="6" fillId="0" borderId="4" xfId="0" applyNumberFormat="1" applyFont="1" applyBorder="1" applyAlignment="1">
      <alignment/>
    </xf>
    <xf numFmtId="10" fontId="6" fillId="0" borderId="13" xfId="0" applyNumberFormat="1" applyFont="1" applyBorder="1" applyAlignment="1">
      <alignment/>
    </xf>
    <xf numFmtId="10" fontId="6" fillId="0" borderId="28" xfId="0" applyNumberFormat="1" applyFont="1" applyBorder="1" applyAlignment="1">
      <alignment/>
    </xf>
    <xf numFmtId="10" fontId="5" fillId="0" borderId="32" xfId="0" applyNumberFormat="1" applyFont="1" applyBorder="1" applyAlignment="1">
      <alignment/>
    </xf>
    <xf numFmtId="3" fontId="3" fillId="0" borderId="31" xfId="0" applyNumberFormat="1" applyFont="1" applyBorder="1" applyAlignment="1">
      <alignment horizontal="right" vertical="top" wrapText="1"/>
    </xf>
    <xf numFmtId="49" fontId="0" fillId="0" borderId="46" xfId="0" applyNumberFormat="1" applyBorder="1" applyAlignment="1">
      <alignment horizontal="center" wrapText="1"/>
    </xf>
    <xf numFmtId="10" fontId="6" fillId="0" borderId="29" xfId="0" applyNumberFormat="1" applyFont="1" applyBorder="1" applyAlignment="1">
      <alignment/>
    </xf>
    <xf numFmtId="0" fontId="4" fillId="0" borderId="28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wrapText="1"/>
    </xf>
    <xf numFmtId="10" fontId="6" fillId="0" borderId="35" xfId="0" applyNumberFormat="1" applyFont="1" applyBorder="1" applyAlignment="1">
      <alignment/>
    </xf>
    <xf numFmtId="10" fontId="6" fillId="0" borderId="25" xfId="0" applyNumberFormat="1" applyFont="1" applyBorder="1" applyAlignment="1">
      <alignment/>
    </xf>
    <xf numFmtId="3" fontId="4" fillId="0" borderId="37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39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46" xfId="0" applyFont="1" applyBorder="1" applyAlignment="1">
      <alignment horizontal="center" vertical="top" wrapText="1"/>
    </xf>
    <xf numFmtId="0" fontId="1" fillId="0" borderId="47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4" fillId="0" borderId="45" xfId="0" applyFont="1" applyBorder="1" applyAlignment="1">
      <alignment horizontal="center" vertical="top" wrapText="1"/>
    </xf>
    <xf numFmtId="0" fontId="0" fillId="0" borderId="47" xfId="0" applyBorder="1" applyAlignment="1">
      <alignment horizontal="center" vertical="top" wrapText="1"/>
    </xf>
    <xf numFmtId="0" fontId="1" fillId="0" borderId="48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49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0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4" fillId="0" borderId="27" xfId="0" applyFont="1" applyBorder="1" applyAlignment="1">
      <alignment horizontal="center" vertical="top" wrapText="1"/>
    </xf>
    <xf numFmtId="0" fontId="0" fillId="0" borderId="25" xfId="0" applyBorder="1" applyAlignment="1">
      <alignment/>
    </xf>
    <xf numFmtId="0" fontId="0" fillId="0" borderId="35" xfId="0" applyBorder="1" applyAlignment="1">
      <alignment/>
    </xf>
    <xf numFmtId="0" fontId="4" fillId="0" borderId="29" xfId="0" applyFont="1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45" xfId="0" applyFont="1" applyBorder="1" applyAlignment="1">
      <alignment horizontal="center" vertical="top" wrapText="1"/>
    </xf>
    <xf numFmtId="0" fontId="0" fillId="0" borderId="51" xfId="0" applyBorder="1" applyAlignment="1">
      <alignment wrapText="1"/>
    </xf>
    <xf numFmtId="0" fontId="0" fillId="0" borderId="25" xfId="0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4" fillId="0" borderId="37" xfId="0" applyFont="1" applyBorder="1" applyAlignment="1">
      <alignment horizontal="center" vertical="top" wrapText="1"/>
    </xf>
    <xf numFmtId="0" fontId="4" fillId="0" borderId="51" xfId="0" applyFont="1" applyBorder="1" applyAlignment="1">
      <alignment horizontal="center" vertical="top" wrapText="1"/>
    </xf>
    <xf numFmtId="0" fontId="0" fillId="0" borderId="29" xfId="0" applyBorder="1" applyAlignment="1">
      <alignment/>
    </xf>
    <xf numFmtId="0" fontId="12" fillId="0" borderId="16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3" fillId="0" borderId="32" xfId="0" applyFont="1" applyBorder="1" applyAlignment="1">
      <alignment wrapText="1"/>
    </xf>
    <xf numFmtId="0" fontId="14" fillId="0" borderId="36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0" fillId="0" borderId="45" xfId="0" applyBorder="1" applyAlignment="1">
      <alignment horizontal="center" vertical="top" wrapText="1"/>
    </xf>
    <xf numFmtId="0" fontId="0" fillId="0" borderId="46" xfId="0" applyBorder="1" applyAlignment="1">
      <alignment horizontal="center" vertical="top" wrapText="1"/>
    </xf>
    <xf numFmtId="0" fontId="9" fillId="0" borderId="37" xfId="0" applyFont="1" applyBorder="1" applyAlignment="1">
      <alignment horizontal="left" vertical="top" wrapText="1" indent="3"/>
    </xf>
    <xf numFmtId="0" fontId="0" fillId="0" borderId="31" xfId="0" applyBorder="1" applyAlignment="1">
      <alignment wrapText="1"/>
    </xf>
    <xf numFmtId="0" fontId="4" fillId="0" borderId="13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49" fontId="4" fillId="0" borderId="33" xfId="0" applyNumberFormat="1" applyFont="1" applyBorder="1" applyAlignment="1">
      <alignment horizontal="center" vertical="top" wrapText="1"/>
    </xf>
    <xf numFmtId="49" fontId="4" fillId="0" borderId="41" xfId="0" applyNumberFormat="1" applyFont="1" applyBorder="1" applyAlignment="1">
      <alignment horizontal="center" vertical="top" wrapText="1"/>
    </xf>
    <xf numFmtId="49" fontId="4" fillId="0" borderId="34" xfId="0" applyNumberFormat="1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4" fillId="0" borderId="45" xfId="0" applyFont="1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49" fontId="5" fillId="0" borderId="22" xfId="0" applyNumberFormat="1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1" fillId="0" borderId="16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49" fontId="4" fillId="0" borderId="46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3" fontId="4" fillId="0" borderId="23" xfId="0" applyNumberFormat="1" applyFont="1" applyBorder="1" applyAlignment="1">
      <alignment horizontal="right" vertical="top" wrapText="1"/>
    </xf>
    <xf numFmtId="3" fontId="4" fillId="0" borderId="13" xfId="0" applyNumberFormat="1" applyFont="1" applyBorder="1" applyAlignment="1">
      <alignment horizontal="right" vertical="top" wrapText="1"/>
    </xf>
    <xf numFmtId="3" fontId="3" fillId="0" borderId="11" xfId="0" applyNumberFormat="1" applyFont="1" applyBorder="1" applyAlignment="1">
      <alignment horizontal="right" vertical="top" wrapText="1"/>
    </xf>
    <xf numFmtId="3" fontId="3" fillId="0" borderId="7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3" fillId="0" borderId="24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49" fontId="4" fillId="0" borderId="43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 wrapText="1"/>
    </xf>
    <xf numFmtId="0" fontId="0" fillId="0" borderId="33" xfId="0" applyBorder="1" applyAlignment="1">
      <alignment horizontal="center" vertical="top" wrapText="1"/>
    </xf>
    <xf numFmtId="0" fontId="0" fillId="0" borderId="41" xfId="0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37" xfId="0" applyFont="1" applyBorder="1" applyAlignment="1">
      <alignment horizontal="center" wrapText="1"/>
    </xf>
    <xf numFmtId="0" fontId="4" fillId="0" borderId="51" xfId="0" applyFont="1" applyBorder="1" applyAlignment="1">
      <alignment horizontal="center" wrapText="1"/>
    </xf>
    <xf numFmtId="0" fontId="4" fillId="0" borderId="30" xfId="0" applyFont="1" applyBorder="1" applyAlignment="1">
      <alignment horizontal="center" vertical="top" wrapText="1"/>
    </xf>
    <xf numFmtId="0" fontId="0" fillId="0" borderId="43" xfId="0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49" fontId="0" fillId="0" borderId="29" xfId="0" applyNumberForma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4" fillId="0" borderId="52" xfId="0" applyFont="1" applyBorder="1" applyAlignment="1">
      <alignment horizontal="center" vertical="top" wrapText="1"/>
    </xf>
    <xf numFmtId="0" fontId="4" fillId="0" borderId="53" xfId="0" applyFont="1" applyBorder="1" applyAlignment="1">
      <alignment horizontal="center" vertical="top" wrapText="1"/>
    </xf>
    <xf numFmtId="0" fontId="4" fillId="0" borderId="0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1" fillId="0" borderId="37" xfId="0" applyFont="1" applyBorder="1" applyAlignment="1">
      <alignment horizontal="center" vertical="top" wrapText="1"/>
    </xf>
    <xf numFmtId="0" fontId="1" fillId="0" borderId="51" xfId="0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4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0" fillId="0" borderId="4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5" fillId="0" borderId="16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wrapText="1"/>
    </xf>
    <xf numFmtId="0" fontId="4" fillId="0" borderId="44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right" vertical="top" wrapText="1"/>
    </xf>
    <xf numFmtId="3" fontId="4" fillId="0" borderId="9" xfId="0" applyNumberFormat="1" applyFont="1" applyBorder="1" applyAlignment="1">
      <alignment horizontal="right" vertical="top" wrapText="1"/>
    </xf>
    <xf numFmtId="0" fontId="4" fillId="0" borderId="46" xfId="0" applyFont="1" applyBorder="1" applyAlignment="1">
      <alignment horizontal="center" vertical="top" wrapText="1"/>
    </xf>
    <xf numFmtId="0" fontId="0" fillId="0" borderId="41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4" fillId="0" borderId="38" xfId="0" applyFont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5" fillId="0" borderId="29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7"/>
  <sheetViews>
    <sheetView tabSelected="1" zoomScale="110" zoomScaleNormal="110" workbookViewId="0" topLeftCell="A1">
      <selection activeCell="I3" sqref="I3"/>
    </sheetView>
  </sheetViews>
  <sheetFormatPr defaultColWidth="9.00390625" defaultRowHeight="12.75"/>
  <cols>
    <col min="1" max="1" width="2.625" style="0" customWidth="1"/>
    <col min="2" max="2" width="6.125" style="0" customWidth="1"/>
    <col min="3" max="3" width="6.875" style="22" customWidth="1"/>
    <col min="4" max="4" width="3.875" style="0" hidden="1" customWidth="1"/>
    <col min="5" max="5" width="6.00390625" style="0" customWidth="1"/>
    <col min="6" max="6" width="30.75390625" style="0" customWidth="1"/>
    <col min="7" max="7" width="10.875" style="0" customWidth="1"/>
    <col min="8" max="8" width="11.125" style="0" customWidth="1"/>
    <col min="9" max="9" width="11.625" style="0" customWidth="1"/>
    <col min="10" max="10" width="9.00390625" style="334" customWidth="1"/>
    <col min="12" max="12" width="9.00390625" style="0" customWidth="1"/>
  </cols>
  <sheetData>
    <row r="1" spans="7:8" ht="20.25" customHeight="1">
      <c r="G1" s="355"/>
      <c r="H1" s="355"/>
    </row>
    <row r="2" spans="7:9" ht="12.75">
      <c r="G2" s="355"/>
      <c r="H2" s="355"/>
      <c r="I2" t="s">
        <v>211</v>
      </c>
    </row>
    <row r="3" spans="7:8" ht="12.75">
      <c r="G3" s="355"/>
      <c r="H3" s="355"/>
    </row>
    <row r="4" spans="3:10" ht="12.75" customHeight="1">
      <c r="C4" s="431" t="s">
        <v>183</v>
      </c>
      <c r="D4" s="431"/>
      <c r="E4" s="431"/>
      <c r="F4" s="431"/>
      <c r="G4" s="431"/>
      <c r="H4" s="431"/>
      <c r="I4" s="431"/>
      <c r="J4" s="335"/>
    </row>
    <row r="5" spans="3:10" ht="12.75">
      <c r="C5" s="431"/>
      <c r="D5" s="431"/>
      <c r="E5" s="431"/>
      <c r="F5" s="431"/>
      <c r="G5" s="431"/>
      <c r="H5" s="431"/>
      <c r="I5" s="431"/>
      <c r="J5" s="335"/>
    </row>
    <row r="6" ht="15.75">
      <c r="B6" s="1"/>
    </row>
    <row r="7" spans="2:11" ht="13.5" thickBot="1">
      <c r="B7" s="101"/>
      <c r="H7" s="89" t="s">
        <v>166</v>
      </c>
      <c r="I7" s="89"/>
      <c r="J7" s="336"/>
      <c r="K7" s="8"/>
    </row>
    <row r="8" spans="2:10" ht="33" customHeight="1" thickBot="1">
      <c r="B8" s="86" t="s">
        <v>0</v>
      </c>
      <c r="C8" s="426" t="s">
        <v>1</v>
      </c>
      <c r="D8" s="426"/>
      <c r="E8" s="19" t="s">
        <v>2</v>
      </c>
      <c r="F8" s="170" t="s">
        <v>3</v>
      </c>
      <c r="G8" s="398" t="s">
        <v>182</v>
      </c>
      <c r="H8" s="395" t="s">
        <v>168</v>
      </c>
      <c r="I8" s="396" t="s">
        <v>169</v>
      </c>
      <c r="J8" s="397" t="s">
        <v>170</v>
      </c>
    </row>
    <row r="9" spans="2:10" ht="12.75">
      <c r="B9" s="87">
        <v>1</v>
      </c>
      <c r="C9" s="427">
        <v>2</v>
      </c>
      <c r="D9" s="427"/>
      <c r="E9" s="17">
        <v>3</v>
      </c>
      <c r="F9" s="160">
        <v>4</v>
      </c>
      <c r="G9" s="78">
        <v>5</v>
      </c>
      <c r="H9" s="160">
        <v>6</v>
      </c>
      <c r="I9" s="87">
        <v>7</v>
      </c>
      <c r="J9" s="337">
        <v>8</v>
      </c>
    </row>
    <row r="10" spans="2:10" ht="24.75" customHeight="1" thickBot="1">
      <c r="B10" s="100" t="s">
        <v>104</v>
      </c>
      <c r="C10" s="26"/>
      <c r="D10" s="21"/>
      <c r="E10" s="27"/>
      <c r="F10" s="149" t="s">
        <v>4</v>
      </c>
      <c r="G10" s="67">
        <f>SUM(G11)</f>
        <v>10000</v>
      </c>
      <c r="H10" s="67">
        <f>SUM(H11)</f>
        <v>20000</v>
      </c>
      <c r="I10" s="304">
        <f>SUM(I11)</f>
        <v>20000</v>
      </c>
      <c r="J10" s="338">
        <f>I10/H10</f>
        <v>1</v>
      </c>
    </row>
    <row r="11" spans="2:10" ht="30" customHeight="1" thickBot="1">
      <c r="B11" s="451"/>
      <c r="C11" s="203" t="s">
        <v>105</v>
      </c>
      <c r="D11" s="295"/>
      <c r="E11" s="118"/>
      <c r="F11" s="150" t="s">
        <v>5</v>
      </c>
      <c r="G11" s="196">
        <f>SUM(G12:G15)</f>
        <v>10000</v>
      </c>
      <c r="H11" s="196">
        <f>SUM(H12:H15)</f>
        <v>20000</v>
      </c>
      <c r="I11" s="282">
        <f>SUM(I12:I15)</f>
        <v>20000</v>
      </c>
      <c r="J11" s="339">
        <f aca="true" t="shared" si="0" ref="J11:J73">I11/H11</f>
        <v>1</v>
      </c>
    </row>
    <row r="12" spans="2:10" ht="17.25" customHeight="1">
      <c r="B12" s="381"/>
      <c r="C12" s="430"/>
      <c r="D12" s="376"/>
      <c r="E12" s="20">
        <v>4010</v>
      </c>
      <c r="F12" s="188" t="s">
        <v>6</v>
      </c>
      <c r="G12" s="34"/>
      <c r="H12" s="34">
        <v>3763</v>
      </c>
      <c r="I12" s="305">
        <v>3763</v>
      </c>
      <c r="J12" s="340">
        <f t="shared" si="0"/>
        <v>1</v>
      </c>
    </row>
    <row r="13" spans="2:10" ht="18" customHeight="1">
      <c r="B13" s="381"/>
      <c r="C13" s="421"/>
      <c r="D13" s="376"/>
      <c r="E13" s="20">
        <v>4110</v>
      </c>
      <c r="F13" s="54" t="s">
        <v>7</v>
      </c>
      <c r="G13" s="34"/>
      <c r="H13" s="34">
        <v>648</v>
      </c>
      <c r="I13" s="305">
        <v>648</v>
      </c>
      <c r="J13" s="340">
        <f t="shared" si="0"/>
        <v>1</v>
      </c>
    </row>
    <row r="14" spans="2:10" ht="18" customHeight="1">
      <c r="B14" s="381"/>
      <c r="C14" s="421"/>
      <c r="D14" s="376"/>
      <c r="E14" s="20">
        <v>4120</v>
      </c>
      <c r="F14" s="54" t="s">
        <v>8</v>
      </c>
      <c r="G14" s="34"/>
      <c r="H14" s="34">
        <v>92</v>
      </c>
      <c r="I14" s="305">
        <v>92</v>
      </c>
      <c r="J14" s="340">
        <f t="shared" si="0"/>
        <v>1</v>
      </c>
    </row>
    <row r="15" spans="2:10" ht="17.25" customHeight="1" thickBot="1">
      <c r="B15" s="381"/>
      <c r="C15" s="421"/>
      <c r="D15" s="376"/>
      <c r="E15" s="28">
        <v>4300</v>
      </c>
      <c r="F15" s="177" t="s">
        <v>10</v>
      </c>
      <c r="G15" s="43">
        <v>10000</v>
      </c>
      <c r="H15" s="43">
        <v>15497</v>
      </c>
      <c r="I15" s="104">
        <v>15497</v>
      </c>
      <c r="J15" s="340">
        <f t="shared" si="0"/>
        <v>1</v>
      </c>
    </row>
    <row r="16" spans="2:10" ht="20.25" customHeight="1" thickBot="1">
      <c r="B16" s="203" t="s">
        <v>103</v>
      </c>
      <c r="C16" s="419"/>
      <c r="D16" s="419"/>
      <c r="E16" s="118"/>
      <c r="F16" s="294" t="s">
        <v>16</v>
      </c>
      <c r="G16" s="119">
        <f>SUM(G17+G19)</f>
        <v>174003</v>
      </c>
      <c r="H16" s="119">
        <f>SUM(H17+H19)</f>
        <v>174003</v>
      </c>
      <c r="I16" s="306">
        <f>SUM(I17+I19)</f>
        <v>162646</v>
      </c>
      <c r="J16" s="344">
        <f t="shared" si="0"/>
        <v>0.9347310103848784</v>
      </c>
    </row>
    <row r="17" spans="2:10" ht="15.75" customHeight="1" thickBot="1">
      <c r="B17" s="466"/>
      <c r="C17" s="293" t="s">
        <v>122</v>
      </c>
      <c r="D17" s="3"/>
      <c r="E17" s="162"/>
      <c r="F17" s="147" t="s">
        <v>123</v>
      </c>
      <c r="G17" s="40">
        <f>SUM(G18)</f>
        <v>170000</v>
      </c>
      <c r="H17" s="40">
        <f>SUM(H18)</f>
        <v>170000</v>
      </c>
      <c r="I17" s="109">
        <f>SUM(I18)</f>
        <v>158643</v>
      </c>
      <c r="J17" s="338">
        <f t="shared" si="0"/>
        <v>0.9331941176470588</v>
      </c>
    </row>
    <row r="18" spans="2:10" ht="18" customHeight="1">
      <c r="B18" s="383"/>
      <c r="C18" s="142"/>
      <c r="D18" s="56"/>
      <c r="E18" s="28">
        <v>3030</v>
      </c>
      <c r="F18" s="54" t="s">
        <v>92</v>
      </c>
      <c r="G18" s="43">
        <v>170000</v>
      </c>
      <c r="H18" s="43">
        <v>170000</v>
      </c>
      <c r="I18" s="41">
        <v>158643</v>
      </c>
      <c r="J18" s="339">
        <f t="shared" si="0"/>
        <v>0.9331941176470588</v>
      </c>
    </row>
    <row r="19" spans="2:10" ht="15.75" customHeight="1">
      <c r="B19" s="383"/>
      <c r="C19" s="465" t="s">
        <v>107</v>
      </c>
      <c r="D19" s="465"/>
      <c r="E19" s="18"/>
      <c r="F19" s="144" t="s">
        <v>124</v>
      </c>
      <c r="G19" s="36">
        <f>SUM(G20)</f>
        <v>4003</v>
      </c>
      <c r="H19" s="36">
        <f>SUM(H20)</f>
        <v>4003</v>
      </c>
      <c r="I19" s="307">
        <f>SUM(I20)</f>
        <v>4003</v>
      </c>
      <c r="J19" s="340">
        <f t="shared" si="0"/>
        <v>1</v>
      </c>
    </row>
    <row r="20" spans="2:10" ht="17.25" customHeight="1" thickBot="1">
      <c r="B20" s="409"/>
      <c r="C20" s="428"/>
      <c r="D20" s="390"/>
      <c r="E20" s="20">
        <v>4300</v>
      </c>
      <c r="F20" s="54" t="s">
        <v>10</v>
      </c>
      <c r="G20" s="55">
        <v>4003</v>
      </c>
      <c r="H20" s="55">
        <v>4003</v>
      </c>
      <c r="I20" s="37">
        <v>4003</v>
      </c>
      <c r="J20" s="340">
        <f t="shared" si="0"/>
        <v>1</v>
      </c>
    </row>
    <row r="21" spans="2:10" ht="22.5" customHeight="1" thickBot="1">
      <c r="B21" s="356">
        <v>600</v>
      </c>
      <c r="C21" s="463"/>
      <c r="D21" s="464"/>
      <c r="E21" s="357"/>
      <c r="F21" s="148" t="s">
        <v>17</v>
      </c>
      <c r="G21" s="67">
        <f>SUM(G22)</f>
        <v>2812825</v>
      </c>
      <c r="H21" s="187">
        <f>SUM(H22)</f>
        <v>3943215</v>
      </c>
      <c r="I21" s="308">
        <f>SUM(I22)</f>
        <v>3943213</v>
      </c>
      <c r="J21" s="338">
        <f t="shared" si="0"/>
        <v>0.9999994927996572</v>
      </c>
    </row>
    <row r="22" spans="2:10" ht="15.75" customHeight="1" thickBot="1">
      <c r="B22" s="380"/>
      <c r="C22" s="127">
        <v>60014</v>
      </c>
      <c r="D22" s="7"/>
      <c r="E22" s="20"/>
      <c r="F22" s="176" t="s">
        <v>18</v>
      </c>
      <c r="G22" s="34">
        <f>SUM(G23:G41)</f>
        <v>2812825</v>
      </c>
      <c r="H22" s="34">
        <f>SUM(H23:H41)</f>
        <v>3943215</v>
      </c>
      <c r="I22" s="305">
        <f>SUM(I23:I41)</f>
        <v>3943213</v>
      </c>
      <c r="J22" s="341">
        <f t="shared" si="0"/>
        <v>0.9999994927996572</v>
      </c>
    </row>
    <row r="23" spans="2:10" ht="15.75" customHeight="1">
      <c r="B23" s="382"/>
      <c r="C23" s="384"/>
      <c r="D23" s="7"/>
      <c r="E23" s="20">
        <v>3020</v>
      </c>
      <c r="F23" s="188" t="s">
        <v>176</v>
      </c>
      <c r="G23" s="34"/>
      <c r="H23" s="73">
        <v>674</v>
      </c>
      <c r="I23" s="42">
        <v>674</v>
      </c>
      <c r="J23" s="340">
        <f t="shared" si="0"/>
        <v>1</v>
      </c>
    </row>
    <row r="24" spans="2:10" ht="15.75" customHeight="1">
      <c r="B24" s="383"/>
      <c r="C24" s="383"/>
      <c r="D24" s="29"/>
      <c r="E24" s="20">
        <v>4010</v>
      </c>
      <c r="F24" s="54" t="s">
        <v>6</v>
      </c>
      <c r="G24" s="55">
        <v>478830</v>
      </c>
      <c r="H24" s="32">
        <v>417071</v>
      </c>
      <c r="I24" s="41">
        <v>417071</v>
      </c>
      <c r="J24" s="340">
        <f t="shared" si="0"/>
        <v>1</v>
      </c>
    </row>
    <row r="25" spans="2:10" ht="17.25" customHeight="1">
      <c r="B25" s="383"/>
      <c r="C25" s="383"/>
      <c r="D25" s="16"/>
      <c r="E25" s="20">
        <v>4040</v>
      </c>
      <c r="F25" s="54" t="s">
        <v>11</v>
      </c>
      <c r="G25" s="44">
        <v>36500</v>
      </c>
      <c r="H25" s="32">
        <v>35972</v>
      </c>
      <c r="I25" s="41">
        <v>35972</v>
      </c>
      <c r="J25" s="340">
        <f t="shared" si="0"/>
        <v>1</v>
      </c>
    </row>
    <row r="26" spans="2:10" ht="17.25" customHeight="1">
      <c r="B26" s="383"/>
      <c r="C26" s="383"/>
      <c r="D26" s="16"/>
      <c r="E26" s="20">
        <v>4110</v>
      </c>
      <c r="F26" s="54" t="s">
        <v>7</v>
      </c>
      <c r="G26" s="44">
        <v>90000</v>
      </c>
      <c r="H26" s="32">
        <v>78787</v>
      </c>
      <c r="I26" s="41">
        <v>78787</v>
      </c>
      <c r="J26" s="340">
        <f t="shared" si="0"/>
        <v>1</v>
      </c>
    </row>
    <row r="27" spans="2:10" ht="15.75" customHeight="1">
      <c r="B27" s="383"/>
      <c r="C27" s="383"/>
      <c r="D27" s="16"/>
      <c r="E27" s="20">
        <v>4120</v>
      </c>
      <c r="F27" s="54" t="s">
        <v>8</v>
      </c>
      <c r="G27" s="32">
        <v>12600</v>
      </c>
      <c r="H27" s="32">
        <v>12109</v>
      </c>
      <c r="I27" s="41">
        <v>12109</v>
      </c>
      <c r="J27" s="340">
        <f t="shared" si="0"/>
        <v>1</v>
      </c>
    </row>
    <row r="28" spans="2:10" ht="15.75" customHeight="1">
      <c r="B28" s="383"/>
      <c r="C28" s="383"/>
      <c r="D28" s="16"/>
      <c r="E28" s="20">
        <v>4140</v>
      </c>
      <c r="F28" s="54" t="s">
        <v>58</v>
      </c>
      <c r="G28" s="55"/>
      <c r="H28" s="32">
        <v>2993</v>
      </c>
      <c r="I28" s="41">
        <v>2993</v>
      </c>
      <c r="J28" s="340">
        <f t="shared" si="0"/>
        <v>1</v>
      </c>
    </row>
    <row r="29" spans="2:10" ht="16.5" customHeight="1">
      <c r="B29" s="383"/>
      <c r="C29" s="383"/>
      <c r="D29" s="16"/>
      <c r="E29" s="20">
        <v>4210</v>
      </c>
      <c r="F29" s="54" t="s">
        <v>19</v>
      </c>
      <c r="G29" s="55">
        <v>75000</v>
      </c>
      <c r="H29" s="32">
        <v>187903</v>
      </c>
      <c r="I29" s="41">
        <v>187903</v>
      </c>
      <c r="J29" s="340">
        <f t="shared" si="0"/>
        <v>1</v>
      </c>
    </row>
    <row r="30" spans="2:10" ht="15.75" customHeight="1">
      <c r="B30" s="383"/>
      <c r="C30" s="383"/>
      <c r="D30" s="16"/>
      <c r="E30" s="20">
        <v>4260</v>
      </c>
      <c r="F30" s="54" t="s">
        <v>12</v>
      </c>
      <c r="G30" s="55">
        <v>16000</v>
      </c>
      <c r="H30" s="32">
        <v>20696</v>
      </c>
      <c r="I30" s="41">
        <v>20696</v>
      </c>
      <c r="J30" s="340">
        <f t="shared" si="0"/>
        <v>1</v>
      </c>
    </row>
    <row r="31" spans="2:10" ht="17.25" customHeight="1">
      <c r="B31" s="383"/>
      <c r="C31" s="383"/>
      <c r="D31" s="16"/>
      <c r="E31" s="20">
        <v>4270</v>
      </c>
      <c r="F31" s="54" t="s">
        <v>20</v>
      </c>
      <c r="G31" s="55">
        <v>140000</v>
      </c>
      <c r="H31" s="32">
        <v>227736</v>
      </c>
      <c r="I31" s="41">
        <v>227736</v>
      </c>
      <c r="J31" s="340">
        <f t="shared" si="0"/>
        <v>1</v>
      </c>
    </row>
    <row r="32" spans="2:10" ht="17.25" customHeight="1">
      <c r="B32" s="383"/>
      <c r="C32" s="383"/>
      <c r="D32" s="16"/>
      <c r="E32" s="20">
        <v>4280</v>
      </c>
      <c r="F32" s="54" t="s">
        <v>175</v>
      </c>
      <c r="G32" s="55"/>
      <c r="H32" s="32">
        <v>1055</v>
      </c>
      <c r="I32" s="41">
        <v>1055</v>
      </c>
      <c r="J32" s="340">
        <f t="shared" si="0"/>
        <v>1</v>
      </c>
    </row>
    <row r="33" spans="2:10" ht="18.75" customHeight="1">
      <c r="B33" s="383"/>
      <c r="C33" s="383"/>
      <c r="D33" s="16"/>
      <c r="E33" s="20">
        <v>4300</v>
      </c>
      <c r="F33" s="54" t="s">
        <v>21</v>
      </c>
      <c r="G33" s="55">
        <v>60370</v>
      </c>
      <c r="H33" s="32">
        <v>464959</v>
      </c>
      <c r="I33" s="41">
        <v>464959</v>
      </c>
      <c r="J33" s="340">
        <f t="shared" si="0"/>
        <v>1</v>
      </c>
    </row>
    <row r="34" spans="2:10" ht="15.75" customHeight="1">
      <c r="B34" s="383"/>
      <c r="C34" s="383"/>
      <c r="D34" s="81"/>
      <c r="E34" s="18">
        <v>4410</v>
      </c>
      <c r="F34" s="54" t="s">
        <v>13</v>
      </c>
      <c r="G34" s="55">
        <v>2000</v>
      </c>
      <c r="H34" s="32">
        <v>2738</v>
      </c>
      <c r="I34" s="41">
        <v>2738</v>
      </c>
      <c r="J34" s="340">
        <f t="shared" si="0"/>
        <v>1</v>
      </c>
    </row>
    <row r="35" spans="2:10" ht="15.75" customHeight="1">
      <c r="B35" s="383"/>
      <c r="C35" s="383"/>
      <c r="D35" s="16"/>
      <c r="E35" s="20">
        <v>4430</v>
      </c>
      <c r="F35" s="54" t="s">
        <v>22</v>
      </c>
      <c r="G35" s="55">
        <v>8000</v>
      </c>
      <c r="H35" s="32">
        <v>10066</v>
      </c>
      <c r="I35" s="41">
        <v>10066</v>
      </c>
      <c r="J35" s="340">
        <f t="shared" si="0"/>
        <v>1</v>
      </c>
    </row>
    <row r="36" spans="2:10" ht="15.75" customHeight="1">
      <c r="B36" s="383"/>
      <c r="C36" s="383"/>
      <c r="D36" s="16"/>
      <c r="E36" s="20">
        <v>4440</v>
      </c>
      <c r="F36" s="54" t="s">
        <v>23</v>
      </c>
      <c r="G36" s="55">
        <v>16700</v>
      </c>
      <c r="H36" s="32">
        <v>16641</v>
      </c>
      <c r="I36" s="41">
        <v>16641</v>
      </c>
      <c r="J36" s="340">
        <f t="shared" si="0"/>
        <v>1</v>
      </c>
    </row>
    <row r="37" spans="2:10" ht="15.75" customHeight="1">
      <c r="B37" s="383"/>
      <c r="C37" s="383"/>
      <c r="D37" s="16"/>
      <c r="E37" s="15">
        <v>4510</v>
      </c>
      <c r="F37" s="54" t="s">
        <v>83</v>
      </c>
      <c r="G37" s="32">
        <v>1000</v>
      </c>
      <c r="H37" s="32">
        <v>465</v>
      </c>
      <c r="I37" s="41">
        <v>465</v>
      </c>
      <c r="J37" s="340">
        <f t="shared" si="0"/>
        <v>1</v>
      </c>
    </row>
    <row r="38" spans="2:10" ht="15.75" customHeight="1">
      <c r="B38" s="383"/>
      <c r="C38" s="383"/>
      <c r="D38" s="16"/>
      <c r="E38" s="15">
        <v>6050</v>
      </c>
      <c r="F38" s="54" t="s">
        <v>151</v>
      </c>
      <c r="G38" s="32">
        <v>1847825</v>
      </c>
      <c r="H38" s="32">
        <v>793163</v>
      </c>
      <c r="I38" s="41">
        <v>793163</v>
      </c>
      <c r="J38" s="340">
        <f t="shared" si="0"/>
        <v>1</v>
      </c>
    </row>
    <row r="39" spans="2:10" ht="42.75" customHeight="1">
      <c r="B39" s="383"/>
      <c r="C39" s="383"/>
      <c r="D39" s="16"/>
      <c r="E39" s="15">
        <v>6051</v>
      </c>
      <c r="F39" s="54" t="s">
        <v>177</v>
      </c>
      <c r="G39" s="32"/>
      <c r="H39" s="32">
        <v>537166</v>
      </c>
      <c r="I39" s="41">
        <v>537166</v>
      </c>
      <c r="J39" s="340">
        <f t="shared" si="0"/>
        <v>1</v>
      </c>
    </row>
    <row r="40" spans="2:10" ht="40.5" customHeight="1">
      <c r="B40" s="383"/>
      <c r="C40" s="383"/>
      <c r="D40" s="16"/>
      <c r="E40" s="15">
        <v>6052</v>
      </c>
      <c r="F40" s="54" t="s">
        <v>178</v>
      </c>
      <c r="G40" s="32"/>
      <c r="H40" s="32">
        <v>1109071</v>
      </c>
      <c r="I40" s="41">
        <v>1109069</v>
      </c>
      <c r="J40" s="340">
        <f t="shared" si="0"/>
        <v>0.9999981966889405</v>
      </c>
    </row>
    <row r="41" spans="2:10" ht="15.75" customHeight="1" thickBot="1">
      <c r="B41" s="383"/>
      <c r="C41" s="383"/>
      <c r="D41" s="16"/>
      <c r="E41" s="28">
        <v>6060</v>
      </c>
      <c r="F41" s="54" t="s">
        <v>118</v>
      </c>
      <c r="G41" s="43">
        <v>28000</v>
      </c>
      <c r="H41" s="32">
        <v>23950</v>
      </c>
      <c r="I41" s="41">
        <v>23950</v>
      </c>
      <c r="J41" s="340">
        <f t="shared" si="0"/>
        <v>1</v>
      </c>
    </row>
    <row r="42" spans="2:10" ht="15" customHeight="1" thickBot="1">
      <c r="B42" s="115">
        <v>630</v>
      </c>
      <c r="C42" s="116"/>
      <c r="D42" s="117"/>
      <c r="E42" s="118"/>
      <c r="F42" s="150" t="s">
        <v>24</v>
      </c>
      <c r="G42" s="119">
        <f>SUM(G43)</f>
        <v>2000</v>
      </c>
      <c r="H42" s="119">
        <f>SUM(H43)</f>
        <v>4000</v>
      </c>
      <c r="I42" s="306">
        <f>SUM(I43)</f>
        <v>3400</v>
      </c>
      <c r="J42" s="342">
        <f t="shared" si="0"/>
        <v>0.85</v>
      </c>
    </row>
    <row r="43" spans="2:10" ht="27.75" customHeight="1" thickBot="1">
      <c r="B43" s="383"/>
      <c r="C43" s="289">
        <v>63095</v>
      </c>
      <c r="D43" s="121"/>
      <c r="E43" s="118"/>
      <c r="F43" s="150" t="s">
        <v>25</v>
      </c>
      <c r="G43" s="196">
        <f>SUM(G44:G44)</f>
        <v>2000</v>
      </c>
      <c r="H43" s="196">
        <f>SUM(H44:H44)</f>
        <v>4000</v>
      </c>
      <c r="I43" s="282">
        <f>SUM(I44:I44)</f>
        <v>3400</v>
      </c>
      <c r="J43" s="342">
        <f t="shared" si="0"/>
        <v>0.85</v>
      </c>
    </row>
    <row r="44" spans="2:10" ht="27.75" customHeight="1" thickBot="1">
      <c r="B44" s="383"/>
      <c r="C44" s="74"/>
      <c r="D44" s="16"/>
      <c r="E44" s="20">
        <v>2820</v>
      </c>
      <c r="F44" s="288" t="s">
        <v>167</v>
      </c>
      <c r="G44" s="202">
        <v>2000</v>
      </c>
      <c r="H44" s="55">
        <v>4000</v>
      </c>
      <c r="I44" s="37">
        <v>3400</v>
      </c>
      <c r="J44" s="343">
        <f t="shared" si="0"/>
        <v>0.85</v>
      </c>
    </row>
    <row r="45" spans="2:10" ht="16.5" customHeight="1" thickBot="1">
      <c r="B45" s="27">
        <v>700</v>
      </c>
      <c r="C45" s="467"/>
      <c r="D45" s="467"/>
      <c r="E45" s="27"/>
      <c r="F45" s="148" t="s">
        <v>26</v>
      </c>
      <c r="G45" s="67">
        <f>SUM(G46)</f>
        <v>16501</v>
      </c>
      <c r="H45" s="67">
        <f>SUM(H46)</f>
        <v>19501</v>
      </c>
      <c r="I45" s="304">
        <f>SUM(I46)</f>
        <v>19386</v>
      </c>
      <c r="J45" s="342">
        <f t="shared" si="0"/>
        <v>0.9941028665196656</v>
      </c>
    </row>
    <row r="46" spans="2:10" ht="25.5" customHeight="1" thickBot="1">
      <c r="B46" s="391"/>
      <c r="C46" s="450">
        <v>70005</v>
      </c>
      <c r="D46" s="406"/>
      <c r="E46" s="118"/>
      <c r="F46" s="128" t="s">
        <v>27</v>
      </c>
      <c r="G46" s="196">
        <f>SUM(G47:G52)</f>
        <v>16501</v>
      </c>
      <c r="H46" s="196">
        <f>SUM(H47:H52)</f>
        <v>19501</v>
      </c>
      <c r="I46" s="282">
        <f>SUM(I47:I52)</f>
        <v>19386</v>
      </c>
      <c r="J46" s="342">
        <f t="shared" si="0"/>
        <v>0.9941028665196656</v>
      </c>
    </row>
    <row r="47" spans="2:10" ht="16.5" customHeight="1">
      <c r="B47" s="383"/>
      <c r="C47" s="428"/>
      <c r="D47" s="64"/>
      <c r="E47" s="313" t="s">
        <v>171</v>
      </c>
      <c r="F47" s="157" t="s">
        <v>174</v>
      </c>
      <c r="G47" s="314"/>
      <c r="H47" s="55">
        <v>12183</v>
      </c>
      <c r="I47" s="37">
        <v>12183</v>
      </c>
      <c r="J47" s="341">
        <f t="shared" si="0"/>
        <v>1</v>
      </c>
    </row>
    <row r="48" spans="2:10" ht="18" customHeight="1">
      <c r="B48" s="383"/>
      <c r="C48" s="428"/>
      <c r="D48" s="3"/>
      <c r="E48" s="31" t="s">
        <v>172</v>
      </c>
      <c r="F48" s="54" t="s">
        <v>7</v>
      </c>
      <c r="G48" s="35"/>
      <c r="H48" s="32">
        <v>2098</v>
      </c>
      <c r="I48" s="41">
        <v>2098</v>
      </c>
      <c r="J48" s="340">
        <f t="shared" si="0"/>
        <v>1</v>
      </c>
    </row>
    <row r="49" spans="2:10" ht="16.5" customHeight="1">
      <c r="B49" s="383"/>
      <c r="C49" s="428"/>
      <c r="D49" s="3"/>
      <c r="E49" s="31" t="s">
        <v>173</v>
      </c>
      <c r="F49" s="54" t="s">
        <v>8</v>
      </c>
      <c r="G49" s="35"/>
      <c r="H49" s="32">
        <v>299</v>
      </c>
      <c r="I49" s="41">
        <v>299</v>
      </c>
      <c r="J49" s="340">
        <f t="shared" si="0"/>
        <v>1</v>
      </c>
    </row>
    <row r="50" spans="2:10" ht="16.5" customHeight="1">
      <c r="B50" s="383"/>
      <c r="C50" s="381"/>
      <c r="D50" s="3"/>
      <c r="E50" s="18">
        <v>4210</v>
      </c>
      <c r="F50" s="143" t="s">
        <v>9</v>
      </c>
      <c r="G50" s="32">
        <v>121</v>
      </c>
      <c r="H50" s="32">
        <v>258</v>
      </c>
      <c r="I50" s="41">
        <v>209</v>
      </c>
      <c r="J50" s="340">
        <f t="shared" si="0"/>
        <v>0.810077519379845</v>
      </c>
    </row>
    <row r="51" spans="2:10" ht="16.5" customHeight="1">
      <c r="B51" s="383"/>
      <c r="C51" s="381"/>
      <c r="D51" s="3"/>
      <c r="E51" s="15">
        <v>4260</v>
      </c>
      <c r="F51" s="54" t="s">
        <v>138</v>
      </c>
      <c r="G51" s="32">
        <v>200</v>
      </c>
      <c r="H51" s="32">
        <v>213</v>
      </c>
      <c r="I51" s="41">
        <v>213</v>
      </c>
      <c r="J51" s="340">
        <f t="shared" si="0"/>
        <v>1</v>
      </c>
    </row>
    <row r="52" spans="2:10" ht="18" customHeight="1" thickBot="1">
      <c r="B52" s="388"/>
      <c r="C52" s="429"/>
      <c r="D52" s="3"/>
      <c r="E52" s="30">
        <v>4300</v>
      </c>
      <c r="F52" s="191" t="s">
        <v>21</v>
      </c>
      <c r="G52" s="223">
        <v>16180</v>
      </c>
      <c r="H52" s="43">
        <v>4450</v>
      </c>
      <c r="I52" s="104">
        <v>4384</v>
      </c>
      <c r="J52" s="338">
        <f t="shared" si="0"/>
        <v>0.9851685393258427</v>
      </c>
    </row>
    <row r="53" spans="2:10" ht="27.75" customHeight="1" thickBot="1">
      <c r="B53" s="118">
        <v>710</v>
      </c>
      <c r="C53" s="468"/>
      <c r="D53" s="469"/>
      <c r="E53" s="158"/>
      <c r="F53" s="150" t="s">
        <v>29</v>
      </c>
      <c r="G53" s="68">
        <f>SUM(G54+G56+G59)</f>
        <v>172985</v>
      </c>
      <c r="H53" s="303">
        <f>SUM(H54+H56+H59)</f>
        <v>255401</v>
      </c>
      <c r="I53" s="306">
        <f>SUM(I54+I56+I59)</f>
        <v>255397</v>
      </c>
      <c r="J53" s="344">
        <f t="shared" si="0"/>
        <v>0.999984338354196</v>
      </c>
    </row>
    <row r="54" spans="1:10" ht="29.25" customHeight="1" thickBot="1">
      <c r="A54" s="80"/>
      <c r="B54" s="374"/>
      <c r="C54" s="115">
        <v>71013</v>
      </c>
      <c r="D54" s="118"/>
      <c r="E54" s="118"/>
      <c r="F54" s="150" t="s">
        <v>30</v>
      </c>
      <c r="G54" s="196">
        <f>SUM(G55)</f>
        <v>89353</v>
      </c>
      <c r="H54" s="196">
        <f>SUM(H55)</f>
        <v>119353</v>
      </c>
      <c r="I54" s="282">
        <f>SUM(I55)</f>
        <v>119353</v>
      </c>
      <c r="J54" s="345">
        <f t="shared" si="0"/>
        <v>1</v>
      </c>
    </row>
    <row r="55" spans="1:10" ht="15.75" customHeight="1" thickBot="1">
      <c r="A55" s="80"/>
      <c r="B55" s="379"/>
      <c r="C55" s="16"/>
      <c r="D55" s="77"/>
      <c r="E55" s="15">
        <v>4300</v>
      </c>
      <c r="F55" s="178" t="s">
        <v>21</v>
      </c>
      <c r="G55" s="73">
        <v>89353</v>
      </c>
      <c r="H55" s="73">
        <v>119353</v>
      </c>
      <c r="I55" s="42">
        <v>119353</v>
      </c>
      <c r="J55" s="344">
        <f t="shared" si="0"/>
        <v>1</v>
      </c>
    </row>
    <row r="56" spans="2:10" ht="27.75" customHeight="1" thickBot="1">
      <c r="B56" s="379"/>
      <c r="C56" s="362">
        <v>71014</v>
      </c>
      <c r="D56" s="470"/>
      <c r="E56" s="384"/>
      <c r="F56" s="176" t="s">
        <v>84</v>
      </c>
      <c r="G56" s="432">
        <f>SUM(G58)</f>
        <v>11658</v>
      </c>
      <c r="H56" s="83">
        <f>SUM(H58)</f>
        <v>11658</v>
      </c>
      <c r="I56" s="310">
        <f>SUM(I58)</f>
        <v>11658</v>
      </c>
      <c r="J56" s="345">
        <f t="shared" si="0"/>
        <v>1</v>
      </c>
    </row>
    <row r="57" spans="2:10" ht="13.5" customHeight="1" hidden="1" thickBot="1">
      <c r="B57" s="379"/>
      <c r="C57" s="471"/>
      <c r="D57" s="472"/>
      <c r="E57" s="405"/>
      <c r="F57" s="148" t="s">
        <v>28</v>
      </c>
      <c r="G57" s="433"/>
      <c r="H57" s="106"/>
      <c r="I57" s="311"/>
      <c r="J57" s="338" t="e">
        <f t="shared" si="0"/>
        <v>#DIV/0!</v>
      </c>
    </row>
    <row r="58" spans="2:10" ht="18.75" customHeight="1" thickBot="1">
      <c r="B58" s="379"/>
      <c r="C58" s="389"/>
      <c r="D58" s="390"/>
      <c r="E58" s="15">
        <v>4300</v>
      </c>
      <c r="F58" s="178" t="s">
        <v>21</v>
      </c>
      <c r="G58" s="73">
        <v>11658</v>
      </c>
      <c r="H58" s="73">
        <v>11658</v>
      </c>
      <c r="I58" s="42">
        <v>11658</v>
      </c>
      <c r="J58" s="344">
        <f t="shared" si="0"/>
        <v>1</v>
      </c>
    </row>
    <row r="59" spans="2:10" ht="15.75" customHeight="1" thickBot="1">
      <c r="B59" s="379"/>
      <c r="C59" s="115">
        <v>71015</v>
      </c>
      <c r="D59" s="159"/>
      <c r="E59" s="118"/>
      <c r="F59" s="128" t="s">
        <v>31</v>
      </c>
      <c r="G59" s="300">
        <f>SUM(G60:G71)</f>
        <v>71974</v>
      </c>
      <c r="H59" s="209">
        <f>SUM(H60:H71)</f>
        <v>124390</v>
      </c>
      <c r="I59" s="282">
        <f>SUM(I60:I71)</f>
        <v>124386</v>
      </c>
      <c r="J59" s="345">
        <f t="shared" si="0"/>
        <v>0.9999678430742021</v>
      </c>
    </row>
    <row r="60" spans="2:10" ht="17.25" customHeight="1">
      <c r="B60" s="379"/>
      <c r="C60" s="417"/>
      <c r="D60" s="16"/>
      <c r="E60" s="20">
        <v>3030</v>
      </c>
      <c r="F60" s="157" t="s">
        <v>147</v>
      </c>
      <c r="G60" s="180">
        <v>80</v>
      </c>
      <c r="H60" s="55"/>
      <c r="I60" s="37"/>
      <c r="J60" s="341"/>
    </row>
    <row r="61" spans="2:10" ht="16.5" customHeight="1">
      <c r="B61" s="379"/>
      <c r="C61" s="417"/>
      <c r="D61" s="16"/>
      <c r="E61" s="18">
        <v>4010</v>
      </c>
      <c r="F61" s="143" t="s">
        <v>6</v>
      </c>
      <c r="G61" s="32">
        <v>33571</v>
      </c>
      <c r="H61" s="32">
        <v>33840</v>
      </c>
      <c r="I61" s="41">
        <v>33840</v>
      </c>
      <c r="J61" s="340">
        <f t="shared" si="0"/>
        <v>1</v>
      </c>
    </row>
    <row r="62" spans="2:10" ht="27" customHeight="1">
      <c r="B62" s="379"/>
      <c r="C62" s="417"/>
      <c r="D62" s="16"/>
      <c r="E62" s="20">
        <v>4020</v>
      </c>
      <c r="F62" s="143" t="s">
        <v>32</v>
      </c>
      <c r="G62" s="55">
        <v>5370</v>
      </c>
      <c r="H62" s="32">
        <v>39563</v>
      </c>
      <c r="I62" s="41">
        <v>39563</v>
      </c>
      <c r="J62" s="340">
        <f t="shared" si="0"/>
        <v>1</v>
      </c>
    </row>
    <row r="63" spans="2:10" ht="18" customHeight="1">
      <c r="B63" s="379"/>
      <c r="C63" s="417"/>
      <c r="D63" s="16"/>
      <c r="E63" s="20">
        <v>4040</v>
      </c>
      <c r="F63" s="143" t="s">
        <v>11</v>
      </c>
      <c r="G63" s="55">
        <v>3593</v>
      </c>
      <c r="H63" s="32">
        <v>3327</v>
      </c>
      <c r="I63" s="41">
        <v>3327</v>
      </c>
      <c r="J63" s="340">
        <f t="shared" si="0"/>
        <v>1</v>
      </c>
    </row>
    <row r="64" spans="2:10" ht="17.25" customHeight="1">
      <c r="B64" s="379"/>
      <c r="C64" s="417"/>
      <c r="D64" s="16"/>
      <c r="E64" s="20">
        <v>4110</v>
      </c>
      <c r="F64" s="143" t="s">
        <v>7</v>
      </c>
      <c r="G64" s="55">
        <v>7605</v>
      </c>
      <c r="H64" s="32">
        <v>13929</v>
      </c>
      <c r="I64" s="41">
        <v>13929</v>
      </c>
      <c r="J64" s="340">
        <f t="shared" si="0"/>
        <v>1</v>
      </c>
    </row>
    <row r="65" spans="2:10" ht="18.75" customHeight="1">
      <c r="B65" s="379"/>
      <c r="C65" s="417"/>
      <c r="D65" s="16"/>
      <c r="E65" s="18">
        <v>4120</v>
      </c>
      <c r="F65" s="143" t="s">
        <v>8</v>
      </c>
      <c r="G65" s="32">
        <v>1042</v>
      </c>
      <c r="H65" s="32">
        <v>1878</v>
      </c>
      <c r="I65" s="41">
        <v>1878</v>
      </c>
      <c r="J65" s="340">
        <f t="shared" si="0"/>
        <v>1</v>
      </c>
    </row>
    <row r="66" spans="2:10" ht="15.75" customHeight="1">
      <c r="B66" s="379"/>
      <c r="C66" s="417"/>
      <c r="D66" s="64"/>
      <c r="E66" s="18">
        <v>4210</v>
      </c>
      <c r="F66" s="143" t="s">
        <v>19</v>
      </c>
      <c r="G66" s="32">
        <v>900</v>
      </c>
      <c r="H66" s="32">
        <v>3950</v>
      </c>
      <c r="I66" s="41">
        <v>3950</v>
      </c>
      <c r="J66" s="340">
        <f t="shared" si="0"/>
        <v>1</v>
      </c>
    </row>
    <row r="67" spans="2:10" ht="15.75" customHeight="1">
      <c r="B67" s="379"/>
      <c r="C67" s="417"/>
      <c r="D67" s="64"/>
      <c r="E67" s="18">
        <v>4300</v>
      </c>
      <c r="F67" s="143" t="s">
        <v>33</v>
      </c>
      <c r="G67" s="32">
        <v>5304</v>
      </c>
      <c r="H67" s="32">
        <v>12069</v>
      </c>
      <c r="I67" s="41">
        <v>12069</v>
      </c>
      <c r="J67" s="340">
        <f t="shared" si="0"/>
        <v>1</v>
      </c>
    </row>
    <row r="68" spans="2:10" ht="14.25" customHeight="1">
      <c r="B68" s="379"/>
      <c r="C68" s="417"/>
      <c r="D68" s="64"/>
      <c r="E68" s="18">
        <v>4410</v>
      </c>
      <c r="F68" s="143" t="s">
        <v>13</v>
      </c>
      <c r="G68" s="32">
        <v>3384</v>
      </c>
      <c r="H68" s="32">
        <v>3747</v>
      </c>
      <c r="I68" s="41">
        <v>3747</v>
      </c>
      <c r="J68" s="340">
        <f t="shared" si="0"/>
        <v>1</v>
      </c>
    </row>
    <row r="69" spans="2:10" ht="15.75">
      <c r="B69" s="379"/>
      <c r="C69" s="417"/>
      <c r="D69" s="64"/>
      <c r="E69" s="436">
        <v>4440</v>
      </c>
      <c r="F69" s="438" t="s">
        <v>121</v>
      </c>
      <c r="G69" s="434">
        <v>1125</v>
      </c>
      <c r="H69" s="32">
        <v>2087</v>
      </c>
      <c r="I69" s="41">
        <v>2087</v>
      </c>
      <c r="J69" s="340">
        <f t="shared" si="0"/>
        <v>1</v>
      </c>
    </row>
    <row r="70" spans="2:10" ht="15.75" customHeight="1" hidden="1">
      <c r="B70" s="379"/>
      <c r="C70" s="417"/>
      <c r="D70" s="65"/>
      <c r="E70" s="437"/>
      <c r="F70" s="439"/>
      <c r="G70" s="435"/>
      <c r="H70" s="32"/>
      <c r="I70" s="41"/>
      <c r="J70" s="344" t="e">
        <f t="shared" si="0"/>
        <v>#DIV/0!</v>
      </c>
    </row>
    <row r="71" spans="2:10" ht="16.5" customHeight="1" thickBot="1">
      <c r="B71" s="387"/>
      <c r="C71" s="417"/>
      <c r="D71" s="64"/>
      <c r="E71" s="28">
        <v>6060</v>
      </c>
      <c r="F71" s="151" t="s">
        <v>146</v>
      </c>
      <c r="G71" s="181">
        <v>10000</v>
      </c>
      <c r="H71" s="181">
        <v>10000</v>
      </c>
      <c r="I71" s="41">
        <v>9996</v>
      </c>
      <c r="J71" s="338">
        <f t="shared" si="0"/>
        <v>0.9996</v>
      </c>
    </row>
    <row r="72" spans="2:10" ht="31.5" customHeight="1" thickBot="1">
      <c r="B72" s="127">
        <v>750</v>
      </c>
      <c r="C72" s="138"/>
      <c r="D72" s="124"/>
      <c r="E72" s="122"/>
      <c r="F72" s="146" t="s">
        <v>35</v>
      </c>
      <c r="G72" s="119">
        <f>SUM(G73+G81+G87+G106+G114)</f>
        <v>3005474</v>
      </c>
      <c r="H72" s="90">
        <f>SUM(H73+H81+H87+H106+H114)</f>
        <v>3100188</v>
      </c>
      <c r="I72" s="306">
        <f>SUM(I73+I81+I87+I106+I114)</f>
        <v>3043976</v>
      </c>
      <c r="J72" s="338">
        <f t="shared" si="0"/>
        <v>0.9818681963803485</v>
      </c>
    </row>
    <row r="73" spans="2:10" ht="18.75" customHeight="1" thickBot="1">
      <c r="B73" s="380"/>
      <c r="C73" s="392">
        <v>75011</v>
      </c>
      <c r="D73" s="393"/>
      <c r="E73" s="127"/>
      <c r="F73" s="315" t="s">
        <v>36</v>
      </c>
      <c r="G73" s="300">
        <f>SUM(G74:G80)</f>
        <v>96652</v>
      </c>
      <c r="H73" s="300">
        <f>SUM(H74:H80)</f>
        <v>96652</v>
      </c>
      <c r="I73" s="300">
        <f>SUM(I74:I80)</f>
        <v>96652</v>
      </c>
      <c r="J73" s="342">
        <f t="shared" si="0"/>
        <v>1</v>
      </c>
    </row>
    <row r="74" spans="2:10" ht="18.75" customHeight="1">
      <c r="B74" s="381"/>
      <c r="C74" s="379"/>
      <c r="D74" s="3"/>
      <c r="E74" s="20">
        <v>4010</v>
      </c>
      <c r="F74" s="157" t="s">
        <v>6</v>
      </c>
      <c r="G74" s="37">
        <v>67900</v>
      </c>
      <c r="H74" s="37">
        <v>67900</v>
      </c>
      <c r="I74" s="37">
        <v>67900</v>
      </c>
      <c r="J74" s="341">
        <f aca="true" t="shared" si="1" ref="J74:J138">I74/H74</f>
        <v>1</v>
      </c>
    </row>
    <row r="75" spans="2:10" ht="16.5" customHeight="1">
      <c r="B75" s="381"/>
      <c r="C75" s="379"/>
      <c r="D75" s="4"/>
      <c r="E75" s="20">
        <v>4040</v>
      </c>
      <c r="F75" s="143" t="s">
        <v>11</v>
      </c>
      <c r="G75" s="41">
        <v>5660</v>
      </c>
      <c r="H75" s="41">
        <v>5660</v>
      </c>
      <c r="I75" s="41">
        <v>5660</v>
      </c>
      <c r="J75" s="340">
        <f t="shared" si="1"/>
        <v>1</v>
      </c>
    </row>
    <row r="76" spans="2:10" ht="17.25" customHeight="1">
      <c r="B76" s="381"/>
      <c r="C76" s="371"/>
      <c r="D76" s="3"/>
      <c r="E76" s="20">
        <v>4110</v>
      </c>
      <c r="F76" s="143" t="s">
        <v>7</v>
      </c>
      <c r="G76" s="37">
        <v>12674</v>
      </c>
      <c r="H76" s="37">
        <v>12674</v>
      </c>
      <c r="I76" s="37">
        <v>12674</v>
      </c>
      <c r="J76" s="340">
        <f t="shared" si="1"/>
        <v>1</v>
      </c>
    </row>
    <row r="77" spans="2:10" ht="16.5" customHeight="1">
      <c r="B77" s="381"/>
      <c r="C77" s="371"/>
      <c r="D77" s="4"/>
      <c r="E77" s="18">
        <v>4120</v>
      </c>
      <c r="F77" s="143" t="s">
        <v>8</v>
      </c>
      <c r="G77" s="41">
        <v>1802</v>
      </c>
      <c r="H77" s="41">
        <v>1802</v>
      </c>
      <c r="I77" s="41">
        <v>1802</v>
      </c>
      <c r="J77" s="340">
        <f t="shared" si="1"/>
        <v>1</v>
      </c>
    </row>
    <row r="78" spans="2:10" ht="14.25" customHeight="1">
      <c r="B78" s="381"/>
      <c r="C78" s="371"/>
      <c r="D78" s="3"/>
      <c r="E78" s="20">
        <v>4210</v>
      </c>
      <c r="F78" s="143" t="s">
        <v>19</v>
      </c>
      <c r="G78" s="37">
        <v>2241</v>
      </c>
      <c r="H78" s="37">
        <v>2241</v>
      </c>
      <c r="I78" s="37">
        <v>2241</v>
      </c>
      <c r="J78" s="340">
        <f t="shared" si="1"/>
        <v>1</v>
      </c>
    </row>
    <row r="79" spans="2:10" ht="17.25" customHeight="1">
      <c r="B79" s="381"/>
      <c r="C79" s="371"/>
      <c r="D79" s="16"/>
      <c r="E79" s="20">
        <v>4300</v>
      </c>
      <c r="F79" s="143" t="s">
        <v>21</v>
      </c>
      <c r="G79" s="37">
        <v>3000</v>
      </c>
      <c r="H79" s="37">
        <v>3000</v>
      </c>
      <c r="I79" s="37">
        <v>3000</v>
      </c>
      <c r="J79" s="340">
        <f t="shared" si="1"/>
        <v>1</v>
      </c>
    </row>
    <row r="80" spans="2:10" ht="18" customHeight="1" thickBot="1">
      <c r="B80" s="381"/>
      <c r="C80" s="372"/>
      <c r="D80" s="16"/>
      <c r="E80" s="28">
        <v>4440</v>
      </c>
      <c r="F80" s="151" t="s">
        <v>23</v>
      </c>
      <c r="G80" s="165">
        <v>3375</v>
      </c>
      <c r="H80" s="165">
        <v>3375</v>
      </c>
      <c r="I80" s="165">
        <v>3375</v>
      </c>
      <c r="J80" s="344">
        <f t="shared" si="1"/>
        <v>1</v>
      </c>
    </row>
    <row r="81" spans="2:10" ht="16.5" customHeight="1" thickBot="1">
      <c r="B81" s="381"/>
      <c r="C81" s="127">
        <v>75019</v>
      </c>
      <c r="D81" s="121"/>
      <c r="E81" s="118"/>
      <c r="F81" s="128" t="s">
        <v>37</v>
      </c>
      <c r="G81" s="164">
        <f>SUM(G82:G86)</f>
        <v>172300</v>
      </c>
      <c r="H81" s="300">
        <f>SUM(H82:H86)</f>
        <v>169449</v>
      </c>
      <c r="I81" s="300">
        <f>SUM(I82:I86)</f>
        <v>169412</v>
      </c>
      <c r="J81" s="344">
        <f t="shared" si="1"/>
        <v>0.9997816452147844</v>
      </c>
    </row>
    <row r="82" spans="2:10" ht="25.5" customHeight="1">
      <c r="B82" s="381"/>
      <c r="C82" s="394"/>
      <c r="D82" s="16"/>
      <c r="E82" s="50">
        <v>3030</v>
      </c>
      <c r="F82" s="152" t="s">
        <v>38</v>
      </c>
      <c r="G82" s="37">
        <v>165300</v>
      </c>
      <c r="H82" s="55">
        <v>166420</v>
      </c>
      <c r="I82" s="37">
        <v>166417</v>
      </c>
      <c r="J82" s="343">
        <f t="shared" si="1"/>
        <v>0.9999819733205144</v>
      </c>
    </row>
    <row r="83" spans="2:10" ht="17.25" customHeight="1">
      <c r="B83" s="381"/>
      <c r="C83" s="371"/>
      <c r="D83" s="16"/>
      <c r="E83" s="63">
        <v>4210</v>
      </c>
      <c r="F83" s="54" t="s">
        <v>19</v>
      </c>
      <c r="G83" s="66">
        <v>2000</v>
      </c>
      <c r="H83" s="32">
        <v>1000</v>
      </c>
      <c r="I83" s="41">
        <v>966</v>
      </c>
      <c r="J83" s="340">
        <f t="shared" si="1"/>
        <v>0.966</v>
      </c>
    </row>
    <row r="84" spans="2:10" ht="17.25" customHeight="1">
      <c r="B84" s="381"/>
      <c r="C84" s="371"/>
      <c r="D84" s="16"/>
      <c r="E84" s="63">
        <v>4300</v>
      </c>
      <c r="F84" s="54" t="s">
        <v>21</v>
      </c>
      <c r="G84" s="66">
        <v>2000</v>
      </c>
      <c r="H84" s="32">
        <v>2029</v>
      </c>
      <c r="I84" s="41">
        <v>2029</v>
      </c>
      <c r="J84" s="340">
        <f t="shared" si="1"/>
        <v>1</v>
      </c>
    </row>
    <row r="85" spans="2:10" ht="17.25" customHeight="1">
      <c r="B85" s="381"/>
      <c r="C85" s="371"/>
      <c r="D85" s="16"/>
      <c r="E85" s="63">
        <v>4410</v>
      </c>
      <c r="F85" s="54" t="s">
        <v>13</v>
      </c>
      <c r="G85" s="66">
        <v>500</v>
      </c>
      <c r="H85" s="35"/>
      <c r="I85" s="312"/>
      <c r="J85" s="340"/>
    </row>
    <row r="86" spans="2:10" ht="17.25" customHeight="1" thickBot="1">
      <c r="B86" s="381"/>
      <c r="C86" s="372"/>
      <c r="D86" s="16"/>
      <c r="E86" s="107">
        <v>4420</v>
      </c>
      <c r="F86" s="191" t="s">
        <v>139</v>
      </c>
      <c r="G86" s="79">
        <v>2500</v>
      </c>
      <c r="H86" s="82"/>
      <c r="I86" s="309"/>
      <c r="J86" s="339"/>
    </row>
    <row r="87" spans="2:10" ht="18.75" customHeight="1" thickBot="1">
      <c r="B87" s="381"/>
      <c r="C87" s="392">
        <v>75020</v>
      </c>
      <c r="D87" s="393"/>
      <c r="E87" s="127"/>
      <c r="F87" s="112" t="s">
        <v>39</v>
      </c>
      <c r="G87" s="244">
        <f>SUM(G88:G105)</f>
        <v>2709522</v>
      </c>
      <c r="H87" s="106">
        <f>SUM(H88:H105)</f>
        <v>2801137</v>
      </c>
      <c r="I87" s="164">
        <f>SUM(I88:I105)</f>
        <v>2744964</v>
      </c>
      <c r="J87" s="346">
        <f t="shared" si="1"/>
        <v>0.9799463574969736</v>
      </c>
    </row>
    <row r="88" spans="2:10" ht="30.75" customHeight="1">
      <c r="B88" s="381"/>
      <c r="C88" s="373"/>
      <c r="D88" s="7"/>
      <c r="E88" s="20">
        <v>3020</v>
      </c>
      <c r="F88" s="188" t="s">
        <v>179</v>
      </c>
      <c r="G88" s="175"/>
      <c r="H88" s="55">
        <v>15748</v>
      </c>
      <c r="I88" s="37">
        <v>15748</v>
      </c>
      <c r="J88" s="341">
        <f t="shared" si="1"/>
        <v>1</v>
      </c>
    </row>
    <row r="89" spans="2:10" ht="16.5" customHeight="1">
      <c r="B89" s="381"/>
      <c r="C89" s="379"/>
      <c r="D89" s="3"/>
      <c r="E89" s="50">
        <v>3030</v>
      </c>
      <c r="F89" s="188" t="s">
        <v>92</v>
      </c>
      <c r="G89" s="44">
        <v>1000</v>
      </c>
      <c r="H89" s="32"/>
      <c r="I89" s="41"/>
      <c r="J89" s="340"/>
    </row>
    <row r="90" spans="2:10" ht="17.25" customHeight="1">
      <c r="B90" s="381"/>
      <c r="C90" s="379"/>
      <c r="D90" s="3"/>
      <c r="E90" s="63">
        <v>4010</v>
      </c>
      <c r="F90" s="54" t="s">
        <v>6</v>
      </c>
      <c r="G90" s="66">
        <v>1406867</v>
      </c>
      <c r="H90" s="32">
        <v>1328419</v>
      </c>
      <c r="I90" s="41">
        <v>1318770</v>
      </c>
      <c r="J90" s="340">
        <f t="shared" si="1"/>
        <v>0.9927364784755413</v>
      </c>
    </row>
    <row r="91" spans="2:10" ht="18" customHeight="1">
      <c r="B91" s="381"/>
      <c r="C91" s="379"/>
      <c r="D91" s="4"/>
      <c r="E91" s="50">
        <v>4040</v>
      </c>
      <c r="F91" s="54" t="s">
        <v>11</v>
      </c>
      <c r="G91" s="44">
        <v>107940</v>
      </c>
      <c r="H91" s="32">
        <v>100880</v>
      </c>
      <c r="I91" s="41">
        <v>100880</v>
      </c>
      <c r="J91" s="340">
        <f t="shared" si="1"/>
        <v>1</v>
      </c>
    </row>
    <row r="92" spans="2:10" ht="17.25" customHeight="1">
      <c r="B92" s="381"/>
      <c r="C92" s="379"/>
      <c r="D92" s="3"/>
      <c r="E92" s="20">
        <v>4110</v>
      </c>
      <c r="F92" s="54" t="s">
        <v>7</v>
      </c>
      <c r="G92" s="44">
        <v>255000</v>
      </c>
      <c r="H92" s="32">
        <v>240000</v>
      </c>
      <c r="I92" s="41">
        <v>234144</v>
      </c>
      <c r="J92" s="340">
        <f t="shared" si="1"/>
        <v>0.9756</v>
      </c>
    </row>
    <row r="93" spans="2:10" ht="13.5" customHeight="1">
      <c r="B93" s="381"/>
      <c r="C93" s="379"/>
      <c r="D93" s="3"/>
      <c r="E93" s="20">
        <v>4120</v>
      </c>
      <c r="F93" s="54" t="s">
        <v>8</v>
      </c>
      <c r="G93" s="66">
        <v>36215</v>
      </c>
      <c r="H93" s="32">
        <v>33515</v>
      </c>
      <c r="I93" s="41">
        <v>33408</v>
      </c>
      <c r="J93" s="340">
        <f t="shared" si="1"/>
        <v>0.9968073996717888</v>
      </c>
    </row>
    <row r="94" spans="2:10" ht="13.5" customHeight="1">
      <c r="B94" s="381"/>
      <c r="C94" s="379"/>
      <c r="D94" s="3"/>
      <c r="E94" s="18">
        <v>4140</v>
      </c>
      <c r="F94" s="54" t="s">
        <v>85</v>
      </c>
      <c r="G94" s="66">
        <v>1400</v>
      </c>
      <c r="H94" s="32">
        <v>1400</v>
      </c>
      <c r="I94" s="41">
        <v>924</v>
      </c>
      <c r="J94" s="340">
        <f t="shared" si="1"/>
        <v>0.66</v>
      </c>
    </row>
    <row r="95" spans="2:10" ht="16.5" customHeight="1">
      <c r="B95" s="381"/>
      <c r="C95" s="379"/>
      <c r="D95" s="3"/>
      <c r="E95" s="18">
        <v>4210</v>
      </c>
      <c r="F95" s="143" t="s">
        <v>19</v>
      </c>
      <c r="G95" s="41">
        <v>237000</v>
      </c>
      <c r="H95" s="32">
        <v>235885</v>
      </c>
      <c r="I95" s="41">
        <v>234937</v>
      </c>
      <c r="J95" s="340">
        <f t="shared" si="1"/>
        <v>0.9959810924815058</v>
      </c>
    </row>
    <row r="96" spans="2:10" ht="15.75" customHeight="1">
      <c r="B96" s="381"/>
      <c r="C96" s="379"/>
      <c r="D96" s="3"/>
      <c r="E96" s="20">
        <v>4260</v>
      </c>
      <c r="F96" s="143" t="s">
        <v>12</v>
      </c>
      <c r="G96" s="41">
        <v>35000</v>
      </c>
      <c r="H96" s="32">
        <v>35000</v>
      </c>
      <c r="I96" s="41">
        <v>32507</v>
      </c>
      <c r="J96" s="340">
        <f t="shared" si="1"/>
        <v>0.9287714285714286</v>
      </c>
    </row>
    <row r="97" spans="2:10" ht="17.25" customHeight="1">
      <c r="B97" s="381"/>
      <c r="C97" s="379"/>
      <c r="D97" s="3"/>
      <c r="E97" s="20">
        <v>4270</v>
      </c>
      <c r="F97" s="143" t="s">
        <v>20</v>
      </c>
      <c r="G97" s="41">
        <v>15000</v>
      </c>
      <c r="H97" s="32">
        <v>5000</v>
      </c>
      <c r="I97" s="41">
        <v>4557</v>
      </c>
      <c r="J97" s="340">
        <f t="shared" si="1"/>
        <v>0.9114</v>
      </c>
    </row>
    <row r="98" spans="2:10" ht="17.25" customHeight="1">
      <c r="B98" s="381"/>
      <c r="C98" s="379"/>
      <c r="D98" s="3"/>
      <c r="E98" s="20">
        <v>4280</v>
      </c>
      <c r="F98" s="143" t="s">
        <v>175</v>
      </c>
      <c r="G98" s="41"/>
      <c r="H98" s="32">
        <v>2000</v>
      </c>
      <c r="I98" s="41">
        <v>1970</v>
      </c>
      <c r="J98" s="340">
        <f t="shared" si="1"/>
        <v>0.985</v>
      </c>
    </row>
    <row r="99" spans="2:10" ht="18.75" customHeight="1">
      <c r="B99" s="381"/>
      <c r="C99" s="379"/>
      <c r="D99" s="3"/>
      <c r="E99" s="20">
        <v>4300</v>
      </c>
      <c r="F99" s="143" t="s">
        <v>21</v>
      </c>
      <c r="G99" s="41">
        <v>450600</v>
      </c>
      <c r="H99" s="32">
        <v>637138</v>
      </c>
      <c r="I99" s="41">
        <v>636536</v>
      </c>
      <c r="J99" s="340">
        <f t="shared" si="1"/>
        <v>0.9990551497477783</v>
      </c>
    </row>
    <row r="100" spans="2:10" ht="17.25" customHeight="1">
      <c r="B100" s="381"/>
      <c r="C100" s="379"/>
      <c r="D100" s="3"/>
      <c r="E100" s="20">
        <v>4410</v>
      </c>
      <c r="F100" s="143" t="s">
        <v>13</v>
      </c>
      <c r="G100" s="41">
        <v>17100</v>
      </c>
      <c r="H100" s="32">
        <v>20100</v>
      </c>
      <c r="I100" s="41">
        <v>19908</v>
      </c>
      <c r="J100" s="340">
        <f t="shared" si="1"/>
        <v>0.9904477611940299</v>
      </c>
    </row>
    <row r="101" spans="2:10" ht="17.25" customHeight="1">
      <c r="B101" s="381"/>
      <c r="C101" s="379"/>
      <c r="D101" s="3"/>
      <c r="E101" s="20">
        <v>4420</v>
      </c>
      <c r="F101" s="143" t="s">
        <v>131</v>
      </c>
      <c r="G101" s="41">
        <v>2000</v>
      </c>
      <c r="H101" s="32">
        <v>2340</v>
      </c>
      <c r="I101" s="41">
        <v>2340</v>
      </c>
      <c r="J101" s="340">
        <f t="shared" si="1"/>
        <v>1</v>
      </c>
    </row>
    <row r="102" spans="2:10" ht="15.75" customHeight="1">
      <c r="B102" s="381"/>
      <c r="C102" s="379"/>
      <c r="D102" s="3"/>
      <c r="E102" s="20">
        <v>4430</v>
      </c>
      <c r="F102" s="143" t="s">
        <v>22</v>
      </c>
      <c r="G102" s="41">
        <v>13000</v>
      </c>
      <c r="H102" s="32">
        <v>13000</v>
      </c>
      <c r="I102" s="41">
        <v>4897</v>
      </c>
      <c r="J102" s="340">
        <f t="shared" si="1"/>
        <v>0.3766923076923077</v>
      </c>
    </row>
    <row r="103" spans="2:10" ht="15.75" customHeight="1">
      <c r="B103" s="381"/>
      <c r="C103" s="379"/>
      <c r="D103" s="3"/>
      <c r="E103" s="20">
        <v>4440</v>
      </c>
      <c r="F103" s="143" t="s">
        <v>23</v>
      </c>
      <c r="G103" s="41">
        <v>36000</v>
      </c>
      <c r="H103" s="32">
        <v>35312</v>
      </c>
      <c r="I103" s="41">
        <v>35312</v>
      </c>
      <c r="J103" s="340">
        <f t="shared" si="1"/>
        <v>1</v>
      </c>
    </row>
    <row r="104" spans="2:10" ht="15.75" customHeight="1">
      <c r="B104" s="381"/>
      <c r="C104" s="379"/>
      <c r="D104" s="3"/>
      <c r="E104" s="20">
        <v>4480</v>
      </c>
      <c r="F104" s="143" t="s">
        <v>14</v>
      </c>
      <c r="G104" s="41">
        <v>1400</v>
      </c>
      <c r="H104" s="32">
        <v>1400</v>
      </c>
      <c r="I104" s="41">
        <v>1268</v>
      </c>
      <c r="J104" s="340">
        <f t="shared" si="1"/>
        <v>0.9057142857142857</v>
      </c>
    </row>
    <row r="105" spans="2:10" ht="28.5" customHeight="1" thickBot="1">
      <c r="B105" s="381"/>
      <c r="C105" s="387"/>
      <c r="D105" s="167"/>
      <c r="E105" s="27">
        <v>6060</v>
      </c>
      <c r="F105" s="151" t="s">
        <v>40</v>
      </c>
      <c r="G105" s="181">
        <v>94000</v>
      </c>
      <c r="H105" s="181">
        <v>94000</v>
      </c>
      <c r="I105" s="165">
        <v>66858</v>
      </c>
      <c r="J105" s="339">
        <f t="shared" si="1"/>
        <v>0.7112553191489361</v>
      </c>
    </row>
    <row r="106" spans="2:10" ht="15.75" customHeight="1" thickBot="1">
      <c r="B106" s="156"/>
      <c r="C106" s="392">
        <v>75045</v>
      </c>
      <c r="D106" s="393"/>
      <c r="E106" s="108"/>
      <c r="F106" s="243" t="s">
        <v>41</v>
      </c>
      <c r="G106" s="106">
        <f>SUM(G107:G113)</f>
        <v>15000</v>
      </c>
      <c r="H106" s="106">
        <f>SUM(H107:H113)</f>
        <v>14954</v>
      </c>
      <c r="I106" s="164">
        <f>SUM(I107:I113)</f>
        <v>14954</v>
      </c>
      <c r="J106" s="342">
        <f t="shared" si="1"/>
        <v>1</v>
      </c>
    </row>
    <row r="107" spans="2:10" ht="26.25" customHeight="1">
      <c r="B107" s="381"/>
      <c r="C107" s="383"/>
      <c r="D107" s="3"/>
      <c r="E107" s="20">
        <v>3030</v>
      </c>
      <c r="F107" s="182" t="s">
        <v>38</v>
      </c>
      <c r="G107" s="38">
        <v>7000</v>
      </c>
      <c r="H107" s="55">
        <v>6626</v>
      </c>
      <c r="I107" s="55">
        <v>6626</v>
      </c>
      <c r="J107" s="341">
        <f t="shared" si="1"/>
        <v>1</v>
      </c>
    </row>
    <row r="108" spans="2:10" ht="24.75" customHeight="1">
      <c r="B108" s="381"/>
      <c r="C108" s="383"/>
      <c r="D108" s="4"/>
      <c r="E108" s="20">
        <v>4010</v>
      </c>
      <c r="F108" s="54" t="s">
        <v>184</v>
      </c>
      <c r="G108" s="38">
        <v>3000</v>
      </c>
      <c r="H108" s="32">
        <v>4516</v>
      </c>
      <c r="I108" s="32">
        <v>4516</v>
      </c>
      <c r="J108" s="340">
        <f t="shared" si="1"/>
        <v>1</v>
      </c>
    </row>
    <row r="109" spans="2:10" ht="18.75" customHeight="1">
      <c r="B109" s="381"/>
      <c r="C109" s="383"/>
      <c r="D109" s="3"/>
      <c r="E109" s="20">
        <v>4110</v>
      </c>
      <c r="F109" s="54" t="s">
        <v>7</v>
      </c>
      <c r="G109" s="38">
        <v>536</v>
      </c>
      <c r="H109" s="32">
        <v>801</v>
      </c>
      <c r="I109" s="32">
        <v>801</v>
      </c>
      <c r="J109" s="340">
        <f t="shared" si="1"/>
        <v>1</v>
      </c>
    </row>
    <row r="110" spans="2:10" ht="16.5" customHeight="1">
      <c r="B110" s="381"/>
      <c r="C110" s="383"/>
      <c r="D110" s="3"/>
      <c r="E110" s="20">
        <v>4120</v>
      </c>
      <c r="F110" s="54" t="s">
        <v>8</v>
      </c>
      <c r="G110" s="38">
        <v>74</v>
      </c>
      <c r="H110" s="32">
        <v>111</v>
      </c>
      <c r="I110" s="32">
        <v>111</v>
      </c>
      <c r="J110" s="340">
        <f t="shared" si="1"/>
        <v>1</v>
      </c>
    </row>
    <row r="111" spans="2:10" ht="18" customHeight="1">
      <c r="B111" s="381"/>
      <c r="C111" s="383"/>
      <c r="D111" s="3"/>
      <c r="E111" s="20">
        <v>4210</v>
      </c>
      <c r="F111" s="54" t="s">
        <v>19</v>
      </c>
      <c r="G111" s="38">
        <v>1390</v>
      </c>
      <c r="H111" s="32">
        <v>1325</v>
      </c>
      <c r="I111" s="32">
        <v>1325</v>
      </c>
      <c r="J111" s="340">
        <f t="shared" si="1"/>
        <v>1</v>
      </c>
    </row>
    <row r="112" spans="2:10" ht="15" customHeight="1">
      <c r="B112" s="381"/>
      <c r="C112" s="383"/>
      <c r="D112" s="3"/>
      <c r="E112" s="20">
        <v>4300</v>
      </c>
      <c r="F112" s="54" t="s">
        <v>21</v>
      </c>
      <c r="G112" s="38">
        <v>2600</v>
      </c>
      <c r="H112" s="32">
        <v>1236</v>
      </c>
      <c r="I112" s="32">
        <v>1236</v>
      </c>
      <c r="J112" s="340">
        <f t="shared" si="1"/>
        <v>1</v>
      </c>
    </row>
    <row r="113" spans="2:10" ht="17.25" customHeight="1" thickBot="1">
      <c r="B113" s="381"/>
      <c r="C113" s="409"/>
      <c r="D113" s="3"/>
      <c r="E113" s="20">
        <v>4410</v>
      </c>
      <c r="F113" s="54" t="s">
        <v>13</v>
      </c>
      <c r="G113" s="38">
        <v>400</v>
      </c>
      <c r="H113" s="32">
        <v>339</v>
      </c>
      <c r="I113" s="32">
        <v>339</v>
      </c>
      <c r="J113" s="339">
        <f t="shared" si="1"/>
        <v>1</v>
      </c>
    </row>
    <row r="114" spans="2:10" ht="17.25" customHeight="1" thickBot="1">
      <c r="B114" s="383"/>
      <c r="C114" s="158">
        <v>75095</v>
      </c>
      <c r="D114" s="167"/>
      <c r="E114" s="27"/>
      <c r="F114" s="148" t="s">
        <v>34</v>
      </c>
      <c r="G114" s="33">
        <f>SUM(G115:G117)</f>
        <v>12000</v>
      </c>
      <c r="H114" s="33">
        <f>SUM(H115:H117)</f>
        <v>17996</v>
      </c>
      <c r="I114" s="311">
        <f>SUM(I115:I117)</f>
        <v>17994</v>
      </c>
      <c r="J114" s="342">
        <f t="shared" si="1"/>
        <v>0.9998888641920427</v>
      </c>
    </row>
    <row r="115" spans="2:10" ht="28.5" customHeight="1">
      <c r="B115" s="383"/>
      <c r="C115" s="132"/>
      <c r="D115" s="3"/>
      <c r="E115" s="20">
        <v>3020</v>
      </c>
      <c r="F115" s="188" t="s">
        <v>179</v>
      </c>
      <c r="G115" s="34"/>
      <c r="H115" s="55">
        <v>280</v>
      </c>
      <c r="I115" s="84">
        <v>278</v>
      </c>
      <c r="J115" s="341">
        <f t="shared" si="1"/>
        <v>0.9928571428571429</v>
      </c>
    </row>
    <row r="116" spans="2:10" ht="17.25" customHeight="1">
      <c r="B116" s="383"/>
      <c r="C116" s="389"/>
      <c r="D116" s="3"/>
      <c r="E116" s="20">
        <v>4210</v>
      </c>
      <c r="F116" s="188" t="s">
        <v>91</v>
      </c>
      <c r="G116" s="38">
        <v>2000</v>
      </c>
      <c r="H116" s="55">
        <v>2666</v>
      </c>
      <c r="I116" s="55">
        <v>2666</v>
      </c>
      <c r="J116" s="340">
        <f t="shared" si="1"/>
        <v>1</v>
      </c>
    </row>
    <row r="117" spans="2:10" ht="17.25" customHeight="1" thickBot="1">
      <c r="B117" s="388"/>
      <c r="C117" s="425"/>
      <c r="D117" s="167"/>
      <c r="E117" s="27">
        <v>4300</v>
      </c>
      <c r="F117" s="191" t="s">
        <v>33</v>
      </c>
      <c r="G117" s="192">
        <v>10000</v>
      </c>
      <c r="H117" s="181">
        <v>15050</v>
      </c>
      <c r="I117" s="223">
        <v>15050</v>
      </c>
      <c r="J117" s="339">
        <f t="shared" si="1"/>
        <v>1</v>
      </c>
    </row>
    <row r="118" spans="2:10" ht="17.25" customHeight="1" thickBot="1">
      <c r="B118" s="136">
        <v>752</v>
      </c>
      <c r="C118" s="189"/>
      <c r="D118" s="167"/>
      <c r="E118" s="30"/>
      <c r="F118" s="190" t="s">
        <v>140</v>
      </c>
      <c r="G118" s="183">
        <f>SUM(G119)</f>
        <v>4500</v>
      </c>
      <c r="H118" s="183">
        <f>SUM(H119)</f>
        <v>4500</v>
      </c>
      <c r="I118" s="323">
        <f>SUM(I119)</f>
        <v>1937</v>
      </c>
      <c r="J118" s="342">
        <f t="shared" si="1"/>
        <v>0.43044444444444446</v>
      </c>
    </row>
    <row r="119" spans="2:10" ht="17.25" customHeight="1" thickBot="1">
      <c r="B119" s="382"/>
      <c r="C119" s="166">
        <v>75212</v>
      </c>
      <c r="D119" s="167"/>
      <c r="E119" s="30"/>
      <c r="F119" s="184" t="s">
        <v>141</v>
      </c>
      <c r="G119" s="183">
        <f>SUM(G120:G121)</f>
        <v>4500</v>
      </c>
      <c r="H119" s="183">
        <f>SUM(H120:H121)</f>
        <v>4500</v>
      </c>
      <c r="I119" s="323">
        <f>SUM(I120:I121)</f>
        <v>1937</v>
      </c>
      <c r="J119" s="342">
        <f t="shared" si="1"/>
        <v>0.43044444444444446</v>
      </c>
    </row>
    <row r="120" spans="2:10" ht="17.25" customHeight="1">
      <c r="B120" s="382"/>
      <c r="C120" s="381"/>
      <c r="D120" s="3"/>
      <c r="E120" s="18">
        <v>4210</v>
      </c>
      <c r="F120" s="185" t="s">
        <v>142</v>
      </c>
      <c r="G120" s="59">
        <v>4300</v>
      </c>
      <c r="H120" s="73">
        <v>4300</v>
      </c>
      <c r="I120" s="73">
        <v>1937</v>
      </c>
      <c r="J120" s="341">
        <f t="shared" si="1"/>
        <v>0.45046511627906977</v>
      </c>
    </row>
    <row r="121" spans="2:10" ht="17.25" customHeight="1" thickBot="1">
      <c r="B121" s="382"/>
      <c r="C121" s="381"/>
      <c r="D121" s="3"/>
      <c r="E121" s="15">
        <v>4300</v>
      </c>
      <c r="F121" s="186" t="s">
        <v>143</v>
      </c>
      <c r="G121" s="181">
        <v>200</v>
      </c>
      <c r="H121" s="181">
        <v>200</v>
      </c>
      <c r="I121" s="181"/>
      <c r="J121" s="339">
        <f t="shared" si="1"/>
        <v>0</v>
      </c>
    </row>
    <row r="122" spans="2:10" ht="28.5" customHeight="1" thickBot="1">
      <c r="B122" s="115">
        <v>754</v>
      </c>
      <c r="C122" s="407"/>
      <c r="D122" s="408"/>
      <c r="E122" s="118"/>
      <c r="F122" s="150" t="s">
        <v>43</v>
      </c>
      <c r="G122" s="194">
        <f>SUM(G123+G127+G150+G153)</f>
        <v>2000320</v>
      </c>
      <c r="H122" s="194">
        <f>SUM(H123+H127+H150+H153)</f>
        <v>2044860</v>
      </c>
      <c r="I122" s="322">
        <f>SUM(I123+I127+I150+I153)</f>
        <v>2044684</v>
      </c>
      <c r="J122" s="342">
        <f t="shared" si="1"/>
        <v>0.9999139305380319</v>
      </c>
    </row>
    <row r="123" spans="2:10" ht="18.75" customHeight="1" thickBot="1">
      <c r="B123" s="380"/>
      <c r="C123" s="316">
        <v>75405</v>
      </c>
      <c r="D123" s="139"/>
      <c r="E123" s="118"/>
      <c r="F123" s="150" t="s">
        <v>153</v>
      </c>
      <c r="G123" s="196">
        <f>SUM(G124:G126)</f>
        <v>3000</v>
      </c>
      <c r="H123" s="196">
        <f>SUM(H124:H126)</f>
        <v>3000</v>
      </c>
      <c r="I123" s="282">
        <f>SUM(I124:I126)</f>
        <v>2872</v>
      </c>
      <c r="J123" s="342">
        <f t="shared" si="1"/>
        <v>0.9573333333333334</v>
      </c>
    </row>
    <row r="124" spans="2:10" ht="30" customHeight="1">
      <c r="B124" s="381"/>
      <c r="C124" s="391"/>
      <c r="D124" s="3"/>
      <c r="E124" s="15">
        <v>2950</v>
      </c>
      <c r="F124" s="178" t="s">
        <v>161</v>
      </c>
      <c r="G124" s="195">
        <v>3000</v>
      </c>
      <c r="H124" s="140"/>
      <c r="I124" s="140"/>
      <c r="J124" s="341"/>
    </row>
    <row r="125" spans="2:10" ht="17.25" customHeight="1">
      <c r="B125" s="381"/>
      <c r="C125" s="383"/>
      <c r="D125" s="3"/>
      <c r="E125" s="18">
        <v>4210</v>
      </c>
      <c r="F125" s="54" t="s">
        <v>19</v>
      </c>
      <c r="G125" s="85"/>
      <c r="H125" s="205">
        <v>2790</v>
      </c>
      <c r="I125" s="205">
        <v>2662</v>
      </c>
      <c r="J125" s="340">
        <f t="shared" si="1"/>
        <v>0.9541218637992831</v>
      </c>
    </row>
    <row r="126" spans="2:10" ht="16.5" customHeight="1" thickBot="1">
      <c r="B126" s="381"/>
      <c r="C126" s="388"/>
      <c r="D126" s="167"/>
      <c r="E126" s="27">
        <v>4300</v>
      </c>
      <c r="F126" s="191" t="s">
        <v>21</v>
      </c>
      <c r="G126" s="207"/>
      <c r="H126" s="208">
        <v>210</v>
      </c>
      <c r="I126" s="208">
        <v>210</v>
      </c>
      <c r="J126" s="339">
        <f t="shared" si="1"/>
        <v>1</v>
      </c>
    </row>
    <row r="127" spans="2:10" ht="27" customHeight="1" thickBot="1">
      <c r="B127" s="383"/>
      <c r="C127" s="350">
        <v>75411</v>
      </c>
      <c r="D127" s="350"/>
      <c r="E127" s="118"/>
      <c r="F127" s="150" t="s">
        <v>50</v>
      </c>
      <c r="G127" s="209">
        <f>SUM(G128:G149)</f>
        <v>1801166</v>
      </c>
      <c r="H127" s="209">
        <f>SUM(H128:H149)</f>
        <v>1866664</v>
      </c>
      <c r="I127" s="244">
        <f>SUM(I128:I149)</f>
        <v>1866664</v>
      </c>
      <c r="J127" s="342">
        <f t="shared" si="1"/>
        <v>1</v>
      </c>
    </row>
    <row r="128" spans="2:10" ht="26.25" customHeight="1">
      <c r="B128" s="381"/>
      <c r="C128" s="383"/>
      <c r="D128" s="3"/>
      <c r="E128" s="20">
        <v>3020</v>
      </c>
      <c r="F128" s="188" t="s">
        <v>44</v>
      </c>
      <c r="G128" s="38">
        <v>276186</v>
      </c>
      <c r="H128" s="55">
        <v>235503</v>
      </c>
      <c r="I128" s="55">
        <v>235503</v>
      </c>
      <c r="J128" s="341">
        <f t="shared" si="1"/>
        <v>1</v>
      </c>
    </row>
    <row r="129" spans="2:10" ht="16.5" customHeight="1">
      <c r="B129" s="381"/>
      <c r="C129" s="383"/>
      <c r="D129" s="4"/>
      <c r="E129" s="20">
        <v>4010</v>
      </c>
      <c r="F129" s="54" t="s">
        <v>87</v>
      </c>
      <c r="G129" s="38">
        <v>15906</v>
      </c>
      <c r="H129" s="32">
        <v>5917</v>
      </c>
      <c r="I129" s="32">
        <v>5917</v>
      </c>
      <c r="J129" s="340">
        <f t="shared" si="1"/>
        <v>1</v>
      </c>
    </row>
    <row r="130" spans="2:10" ht="27" customHeight="1">
      <c r="B130" s="381"/>
      <c r="C130" s="383"/>
      <c r="D130" s="3"/>
      <c r="E130" s="20">
        <v>4020</v>
      </c>
      <c r="F130" s="54" t="s">
        <v>45</v>
      </c>
      <c r="G130" s="38">
        <v>8555</v>
      </c>
      <c r="H130" s="32"/>
      <c r="I130" s="32"/>
      <c r="J130" s="340"/>
    </row>
    <row r="131" spans="2:10" ht="15" customHeight="1">
      <c r="B131" s="381"/>
      <c r="C131" s="383"/>
      <c r="D131" s="3"/>
      <c r="E131" s="20">
        <v>4040</v>
      </c>
      <c r="F131" s="54" t="s">
        <v>11</v>
      </c>
      <c r="G131" s="38">
        <v>2019</v>
      </c>
      <c r="H131" s="32">
        <v>535</v>
      </c>
      <c r="I131" s="32">
        <v>535</v>
      </c>
      <c r="J131" s="340">
        <f t="shared" si="1"/>
        <v>1</v>
      </c>
    </row>
    <row r="132" spans="2:10" ht="17.25" customHeight="1">
      <c r="B132" s="381"/>
      <c r="C132" s="383"/>
      <c r="D132" s="3"/>
      <c r="E132" s="15">
        <v>4050</v>
      </c>
      <c r="F132" s="54" t="s">
        <v>46</v>
      </c>
      <c r="G132" s="59">
        <v>1212000</v>
      </c>
      <c r="H132" s="32">
        <v>1154205</v>
      </c>
      <c r="I132" s="32">
        <v>1154205</v>
      </c>
      <c r="J132" s="340">
        <f t="shared" si="1"/>
        <v>1</v>
      </c>
    </row>
    <row r="133" spans="2:10" ht="25.5" customHeight="1">
      <c r="B133" s="381"/>
      <c r="C133" s="383"/>
      <c r="D133" s="64"/>
      <c r="E133" s="15">
        <v>4060</v>
      </c>
      <c r="F133" s="54" t="s">
        <v>152</v>
      </c>
      <c r="G133" s="39">
        <v>3000</v>
      </c>
      <c r="H133" s="32">
        <v>27721</v>
      </c>
      <c r="I133" s="32">
        <v>27721</v>
      </c>
      <c r="J133" s="340">
        <f t="shared" si="1"/>
        <v>1</v>
      </c>
    </row>
    <row r="134" spans="2:10" ht="15" customHeight="1" thickBot="1">
      <c r="B134" s="381"/>
      <c r="C134" s="383"/>
      <c r="D134" s="72"/>
      <c r="E134" s="18">
        <v>4070</v>
      </c>
      <c r="F134" s="54" t="s">
        <v>47</v>
      </c>
      <c r="G134" s="59">
        <v>103000</v>
      </c>
      <c r="H134" s="32">
        <v>86599</v>
      </c>
      <c r="I134" s="32">
        <v>86599</v>
      </c>
      <c r="J134" s="340">
        <f t="shared" si="1"/>
        <v>1</v>
      </c>
    </row>
    <row r="135" spans="2:10" ht="16.5" customHeight="1">
      <c r="B135" s="381"/>
      <c r="C135" s="383"/>
      <c r="D135" s="47"/>
      <c r="E135" s="20">
        <v>4110</v>
      </c>
      <c r="F135" s="54" t="s">
        <v>7</v>
      </c>
      <c r="G135" s="38">
        <v>5000</v>
      </c>
      <c r="H135" s="32">
        <v>1163</v>
      </c>
      <c r="I135" s="32">
        <v>1163</v>
      </c>
      <c r="J135" s="340">
        <f t="shared" si="1"/>
        <v>1</v>
      </c>
    </row>
    <row r="136" spans="2:10" ht="15.75" customHeight="1">
      <c r="B136" s="381"/>
      <c r="C136" s="383"/>
      <c r="D136" s="3"/>
      <c r="E136" s="20">
        <v>4120</v>
      </c>
      <c r="F136" s="54" t="s">
        <v>8</v>
      </c>
      <c r="G136" s="38">
        <v>700</v>
      </c>
      <c r="H136" s="32">
        <v>157</v>
      </c>
      <c r="I136" s="32">
        <v>157</v>
      </c>
      <c r="J136" s="340">
        <f t="shared" si="1"/>
        <v>1</v>
      </c>
    </row>
    <row r="137" spans="2:10" ht="17.25" customHeight="1">
      <c r="B137" s="381"/>
      <c r="C137" s="383"/>
      <c r="D137" s="4"/>
      <c r="E137" s="18">
        <v>4210</v>
      </c>
      <c r="F137" s="54" t="s">
        <v>19</v>
      </c>
      <c r="G137" s="59">
        <v>44400</v>
      </c>
      <c r="H137" s="32">
        <v>150050</v>
      </c>
      <c r="I137" s="32">
        <v>150050</v>
      </c>
      <c r="J137" s="340">
        <f t="shared" si="1"/>
        <v>1</v>
      </c>
    </row>
    <row r="138" spans="2:10" ht="15.75" customHeight="1">
      <c r="B138" s="381"/>
      <c r="C138" s="383"/>
      <c r="D138" s="65"/>
      <c r="E138" s="20">
        <v>4220</v>
      </c>
      <c r="F138" s="54" t="s">
        <v>48</v>
      </c>
      <c r="G138" s="38">
        <v>1500</v>
      </c>
      <c r="H138" s="32">
        <v>1110</v>
      </c>
      <c r="I138" s="32">
        <v>1110</v>
      </c>
      <c r="J138" s="340">
        <f t="shared" si="1"/>
        <v>1</v>
      </c>
    </row>
    <row r="139" spans="2:10" ht="15.75" customHeight="1">
      <c r="B139" s="381"/>
      <c r="C139" s="383"/>
      <c r="D139" s="65"/>
      <c r="E139" s="20">
        <v>4230</v>
      </c>
      <c r="F139" s="54" t="s">
        <v>49</v>
      </c>
      <c r="G139" s="59">
        <v>1500</v>
      </c>
      <c r="H139" s="32"/>
      <c r="I139" s="32"/>
      <c r="J139" s="340"/>
    </row>
    <row r="140" spans="2:10" ht="15.75" customHeight="1">
      <c r="B140" s="381"/>
      <c r="C140" s="383"/>
      <c r="D140" s="64"/>
      <c r="E140" s="20">
        <v>4250</v>
      </c>
      <c r="F140" s="54" t="s">
        <v>180</v>
      </c>
      <c r="G140" s="38"/>
      <c r="H140" s="37">
        <v>58571</v>
      </c>
      <c r="I140" s="37">
        <v>58571</v>
      </c>
      <c r="J140" s="340">
        <f aca="true" t="shared" si="2" ref="J140:J202">I140/H140</f>
        <v>1</v>
      </c>
    </row>
    <row r="141" spans="2:10" ht="15.75" customHeight="1">
      <c r="B141" s="381"/>
      <c r="C141" s="383"/>
      <c r="D141" s="3"/>
      <c r="E141" s="20">
        <v>4260</v>
      </c>
      <c r="F141" s="54" t="s">
        <v>12</v>
      </c>
      <c r="G141" s="38">
        <v>41300</v>
      </c>
      <c r="H141" s="37">
        <v>24899</v>
      </c>
      <c r="I141" s="37">
        <v>24899</v>
      </c>
      <c r="J141" s="340">
        <f t="shared" si="2"/>
        <v>1</v>
      </c>
    </row>
    <row r="142" spans="2:10" ht="15.75" customHeight="1">
      <c r="B142" s="381"/>
      <c r="C142" s="383"/>
      <c r="D142" s="3"/>
      <c r="E142" s="28">
        <v>4270</v>
      </c>
      <c r="F142" s="54" t="s">
        <v>20</v>
      </c>
      <c r="G142" s="32">
        <v>22000</v>
      </c>
      <c r="H142" s="32">
        <v>36435</v>
      </c>
      <c r="I142" s="32">
        <v>36435</v>
      </c>
      <c r="J142" s="340">
        <f t="shared" si="2"/>
        <v>1</v>
      </c>
    </row>
    <row r="143" spans="2:10" ht="15.75" customHeight="1">
      <c r="B143" s="381"/>
      <c r="C143" s="383"/>
      <c r="D143" s="3"/>
      <c r="E143" s="15">
        <v>4280</v>
      </c>
      <c r="F143" s="54" t="s">
        <v>175</v>
      </c>
      <c r="G143" s="32"/>
      <c r="H143" s="32">
        <v>10515</v>
      </c>
      <c r="I143" s="32">
        <v>10515</v>
      </c>
      <c r="J143" s="340">
        <f t="shared" si="2"/>
        <v>1</v>
      </c>
    </row>
    <row r="144" spans="2:10" ht="16.5" customHeight="1">
      <c r="B144" s="381"/>
      <c r="C144" s="383"/>
      <c r="D144" s="3"/>
      <c r="E144" s="20">
        <v>4300</v>
      </c>
      <c r="F144" s="54" t="s">
        <v>21</v>
      </c>
      <c r="G144" s="32">
        <v>40700</v>
      </c>
      <c r="H144" s="32">
        <v>48314</v>
      </c>
      <c r="I144" s="32">
        <v>48314</v>
      </c>
      <c r="J144" s="340">
        <f t="shared" si="2"/>
        <v>1</v>
      </c>
    </row>
    <row r="145" spans="2:10" ht="14.25" customHeight="1">
      <c r="B145" s="381"/>
      <c r="C145" s="383"/>
      <c r="D145" s="3"/>
      <c r="E145" s="20">
        <v>4410</v>
      </c>
      <c r="F145" s="54" t="s">
        <v>13</v>
      </c>
      <c r="G145" s="32">
        <v>8000</v>
      </c>
      <c r="H145" s="32">
        <v>13364</v>
      </c>
      <c r="I145" s="32">
        <v>13364</v>
      </c>
      <c r="J145" s="340">
        <f t="shared" si="2"/>
        <v>1</v>
      </c>
    </row>
    <row r="146" spans="2:10" ht="15.75" customHeight="1">
      <c r="B146" s="381"/>
      <c r="C146" s="383"/>
      <c r="D146" s="3"/>
      <c r="E146" s="18">
        <v>4430</v>
      </c>
      <c r="F146" s="54" t="s">
        <v>22</v>
      </c>
      <c r="G146" s="38">
        <v>7000</v>
      </c>
      <c r="H146" s="41">
        <v>2681</v>
      </c>
      <c r="I146" s="41">
        <v>2681</v>
      </c>
      <c r="J146" s="340">
        <f t="shared" si="2"/>
        <v>1</v>
      </c>
    </row>
    <row r="147" spans="2:10" ht="15.75" customHeight="1">
      <c r="B147" s="381"/>
      <c r="C147" s="383"/>
      <c r="D147" s="3"/>
      <c r="E147" s="20">
        <v>4440</v>
      </c>
      <c r="F147" s="54" t="s">
        <v>23</v>
      </c>
      <c r="G147" s="38">
        <v>1000</v>
      </c>
      <c r="H147" s="41">
        <v>313</v>
      </c>
      <c r="I147" s="41">
        <v>313</v>
      </c>
      <c r="J147" s="340">
        <f t="shared" si="2"/>
        <v>1</v>
      </c>
    </row>
    <row r="148" spans="2:10" ht="24" customHeight="1">
      <c r="B148" s="381"/>
      <c r="C148" s="383"/>
      <c r="D148" s="3"/>
      <c r="E148" s="18">
        <v>4500</v>
      </c>
      <c r="F148" s="143" t="s">
        <v>86</v>
      </c>
      <c r="G148" s="32">
        <v>7000</v>
      </c>
      <c r="H148" s="41">
        <v>8503</v>
      </c>
      <c r="I148" s="41">
        <v>8503</v>
      </c>
      <c r="J148" s="340">
        <f t="shared" si="2"/>
        <v>1</v>
      </c>
    </row>
    <row r="149" spans="2:10" ht="19.5" customHeight="1" thickBot="1">
      <c r="B149" s="381"/>
      <c r="C149" s="388"/>
      <c r="D149" s="167"/>
      <c r="E149" s="27">
        <v>4510</v>
      </c>
      <c r="F149" s="151" t="s">
        <v>15</v>
      </c>
      <c r="G149" s="181">
        <v>400</v>
      </c>
      <c r="H149" s="165">
        <v>109</v>
      </c>
      <c r="I149" s="165">
        <v>109</v>
      </c>
      <c r="J149" s="339">
        <f t="shared" si="2"/>
        <v>1</v>
      </c>
    </row>
    <row r="150" spans="2:10" ht="18" customHeight="1" thickBot="1">
      <c r="B150" s="383"/>
      <c r="C150" s="74">
        <v>75414</v>
      </c>
      <c r="D150" s="167"/>
      <c r="E150" s="163"/>
      <c r="F150" s="219" t="s">
        <v>144</v>
      </c>
      <c r="G150" s="213">
        <f>SUM(G151:G152)</f>
        <v>151154</v>
      </c>
      <c r="H150" s="213">
        <f>SUM(H151:H152)</f>
        <v>152034</v>
      </c>
      <c r="I150" s="324">
        <f>SUM(I151:I152)</f>
        <v>152029</v>
      </c>
      <c r="J150" s="342">
        <f t="shared" si="2"/>
        <v>0.9999671126195456</v>
      </c>
    </row>
    <row r="151" spans="2:10" ht="18" customHeight="1">
      <c r="B151" s="381"/>
      <c r="C151" s="120"/>
      <c r="D151" s="64"/>
      <c r="E151" s="197">
        <v>6050</v>
      </c>
      <c r="F151" s="198" t="s">
        <v>148</v>
      </c>
      <c r="G151" s="210">
        <v>151154</v>
      </c>
      <c r="H151" s="211">
        <v>80880</v>
      </c>
      <c r="I151" s="55">
        <v>80879</v>
      </c>
      <c r="J151" s="341">
        <f t="shared" si="2"/>
        <v>0.9999876360039565</v>
      </c>
    </row>
    <row r="152" spans="2:10" ht="18" customHeight="1" thickBot="1">
      <c r="B152" s="381"/>
      <c r="C152" s="141"/>
      <c r="D152" s="72"/>
      <c r="E152" s="220">
        <v>6060</v>
      </c>
      <c r="F152" s="199" t="s">
        <v>118</v>
      </c>
      <c r="G152" s="221"/>
      <c r="H152" s="222">
        <v>71154</v>
      </c>
      <c r="I152" s="223">
        <v>71150</v>
      </c>
      <c r="J152" s="343">
        <f t="shared" si="2"/>
        <v>0.9999437839053321</v>
      </c>
    </row>
    <row r="153" spans="2:10" ht="16.5" customHeight="1" thickBot="1">
      <c r="B153" s="383"/>
      <c r="C153" s="413">
        <v>75495</v>
      </c>
      <c r="D153" s="64"/>
      <c r="E153" s="220"/>
      <c r="F153" s="212" t="s">
        <v>154</v>
      </c>
      <c r="G153" s="213">
        <f>SUM(G154:G155)</f>
        <v>45000</v>
      </c>
      <c r="H153" s="213">
        <f>SUM(H154:H155)</f>
        <v>23162</v>
      </c>
      <c r="I153" s="324">
        <f>SUM(I154:I155)</f>
        <v>23119</v>
      </c>
      <c r="J153" s="342">
        <f t="shared" si="2"/>
        <v>0.9981435109230636</v>
      </c>
    </row>
    <row r="154" spans="2:10" ht="19.5" customHeight="1">
      <c r="B154" s="383"/>
      <c r="C154" s="414"/>
      <c r="D154" s="64"/>
      <c r="E154" s="216">
        <v>4300</v>
      </c>
      <c r="F154" s="54" t="s">
        <v>21</v>
      </c>
      <c r="G154" s="217"/>
      <c r="H154" s="218">
        <v>23162</v>
      </c>
      <c r="I154" s="84">
        <v>23119</v>
      </c>
      <c r="J154" s="341">
        <f t="shared" si="2"/>
        <v>0.9981435109230636</v>
      </c>
    </row>
    <row r="155" spans="2:10" ht="18" customHeight="1" thickBot="1">
      <c r="B155" s="383"/>
      <c r="C155" s="415"/>
      <c r="D155" s="64"/>
      <c r="E155" s="92">
        <v>6050</v>
      </c>
      <c r="F155" s="199" t="s">
        <v>148</v>
      </c>
      <c r="G155" s="214">
        <v>45000</v>
      </c>
      <c r="H155" s="215"/>
      <c r="I155" s="95"/>
      <c r="J155" s="343"/>
    </row>
    <row r="156" spans="2:10" ht="27.75" customHeight="1" thickBot="1">
      <c r="B156" s="125">
        <v>757</v>
      </c>
      <c r="C156" s="200"/>
      <c r="D156" s="124"/>
      <c r="E156" s="118"/>
      <c r="F156" s="128" t="s">
        <v>88</v>
      </c>
      <c r="G156" s="90">
        <f>SUM(G157+G161)</f>
        <v>1030000</v>
      </c>
      <c r="H156" s="90">
        <f>SUM(H157+H161)</f>
        <v>400000</v>
      </c>
      <c r="I156" s="68">
        <f>SUM(I157+I161)</f>
        <v>395652</v>
      </c>
      <c r="J156" s="342">
        <f t="shared" si="2"/>
        <v>0.98913</v>
      </c>
    </row>
    <row r="157" spans="2:10" ht="29.25" customHeight="1" thickBot="1">
      <c r="B157" s="374"/>
      <c r="C157" s="203" t="s">
        <v>106</v>
      </c>
      <c r="D157" s="124"/>
      <c r="E157" s="118"/>
      <c r="F157" s="204" t="s">
        <v>89</v>
      </c>
      <c r="G157" s="196">
        <f>SUM(G158:G160)</f>
        <v>400000</v>
      </c>
      <c r="H157" s="196">
        <f>SUM(H158:H160)</f>
        <v>400000</v>
      </c>
      <c r="I157" s="196">
        <f>SUM(I158:I160)</f>
        <v>395652</v>
      </c>
      <c r="J157" s="341">
        <f t="shared" si="2"/>
        <v>0.98913</v>
      </c>
    </row>
    <row r="158" spans="2:10" ht="24.75" customHeight="1">
      <c r="B158" s="379"/>
      <c r="C158" s="410"/>
      <c r="D158" s="47"/>
      <c r="E158" s="19">
        <v>8110</v>
      </c>
      <c r="F158" s="224" t="s">
        <v>155</v>
      </c>
      <c r="G158" s="225">
        <v>375000</v>
      </c>
      <c r="H158" s="193">
        <v>369000</v>
      </c>
      <c r="I158" s="84">
        <v>366398</v>
      </c>
      <c r="J158" s="340">
        <f t="shared" si="2"/>
        <v>0.9929485094850948</v>
      </c>
    </row>
    <row r="159" spans="2:10" ht="15.75" customHeight="1">
      <c r="B159" s="379"/>
      <c r="C159" s="411"/>
      <c r="D159" s="3"/>
      <c r="E159" s="18">
        <v>8120</v>
      </c>
      <c r="F159" s="145" t="s">
        <v>156</v>
      </c>
      <c r="G159" s="76">
        <v>15000</v>
      </c>
      <c r="H159" s="41">
        <v>2000</v>
      </c>
      <c r="I159" s="32">
        <v>1254</v>
      </c>
      <c r="J159" s="340">
        <f t="shared" si="2"/>
        <v>0.627</v>
      </c>
    </row>
    <row r="160" spans="2:10" ht="16.5" customHeight="1" thickBot="1">
      <c r="B160" s="379"/>
      <c r="C160" s="412"/>
      <c r="D160" s="167"/>
      <c r="E160" s="30">
        <v>4300</v>
      </c>
      <c r="F160" s="226" t="s">
        <v>143</v>
      </c>
      <c r="G160" s="227">
        <v>10000</v>
      </c>
      <c r="H160" s="179">
        <v>29000</v>
      </c>
      <c r="I160" s="181">
        <v>28000</v>
      </c>
      <c r="J160" s="340">
        <f t="shared" si="2"/>
        <v>0.9655172413793104</v>
      </c>
    </row>
    <row r="161" spans="2:10" s="48" customFormat="1" ht="31.5" customHeight="1" thickBot="1">
      <c r="B161" s="379"/>
      <c r="C161" s="228">
        <v>75704</v>
      </c>
      <c r="D161" s="124"/>
      <c r="E161" s="118"/>
      <c r="F161" s="232" t="s">
        <v>108</v>
      </c>
      <c r="G161" s="209">
        <f>SUM(G162)</f>
        <v>630000</v>
      </c>
      <c r="H161" s="209">
        <f>SUM(H162)</f>
        <v>0</v>
      </c>
      <c r="I161" s="244">
        <f>SUM(I162)</f>
        <v>0</v>
      </c>
      <c r="J161" s="340"/>
    </row>
    <row r="162" spans="2:10" ht="27" customHeight="1" thickBot="1">
      <c r="B162" s="387"/>
      <c r="C162" s="103"/>
      <c r="D162" s="3"/>
      <c r="E162" s="15">
        <v>8020</v>
      </c>
      <c r="F162" s="199" t="s">
        <v>162</v>
      </c>
      <c r="G162" s="39">
        <v>630000</v>
      </c>
      <c r="H162" s="161">
        <v>0</v>
      </c>
      <c r="I162" s="201">
        <v>0</v>
      </c>
      <c r="J162" s="340"/>
    </row>
    <row r="163" spans="2:10" ht="19.5" customHeight="1" thickBot="1">
      <c r="B163" s="115">
        <v>758</v>
      </c>
      <c r="C163" s="407"/>
      <c r="D163" s="408"/>
      <c r="E163" s="118"/>
      <c r="F163" s="150" t="s">
        <v>51</v>
      </c>
      <c r="G163" s="126">
        <f aca="true" t="shared" si="3" ref="G163:I164">SUM(G164)</f>
        <v>833300</v>
      </c>
      <c r="H163" s="126">
        <f t="shared" si="3"/>
        <v>13632</v>
      </c>
      <c r="I163" s="325">
        <f t="shared" si="3"/>
        <v>0</v>
      </c>
      <c r="J163" s="352">
        <f t="shared" si="2"/>
        <v>0</v>
      </c>
    </row>
    <row r="164" spans="2:10" ht="18.75" customHeight="1" thickBot="1">
      <c r="B164" s="379"/>
      <c r="C164" s="423" t="s">
        <v>157</v>
      </c>
      <c r="D164" s="4"/>
      <c r="E164" s="231"/>
      <c r="F164" s="232" t="s">
        <v>158</v>
      </c>
      <c r="G164" s="209">
        <f t="shared" si="3"/>
        <v>833300</v>
      </c>
      <c r="H164" s="209">
        <f t="shared" si="3"/>
        <v>13632</v>
      </c>
      <c r="I164" s="244">
        <f t="shared" si="3"/>
        <v>0</v>
      </c>
      <c r="J164" s="342">
        <f t="shared" si="2"/>
        <v>0</v>
      </c>
    </row>
    <row r="165" spans="2:10" ht="18.75" customHeight="1" thickBot="1">
      <c r="B165" s="379"/>
      <c r="C165" s="424"/>
      <c r="D165" s="5"/>
      <c r="E165" s="233" t="s">
        <v>163</v>
      </c>
      <c r="F165" s="234" t="s">
        <v>159</v>
      </c>
      <c r="G165" s="235">
        <v>833300</v>
      </c>
      <c r="H165" s="236">
        <v>13632</v>
      </c>
      <c r="I165" s="237">
        <v>0</v>
      </c>
      <c r="J165" s="343">
        <f t="shared" si="2"/>
        <v>0</v>
      </c>
    </row>
    <row r="166" spans="2:10" ht="20.25" customHeight="1" thickBot="1">
      <c r="B166" s="135">
        <v>801</v>
      </c>
      <c r="C166" s="418"/>
      <c r="D166" s="419"/>
      <c r="E166" s="118"/>
      <c r="F166" s="150" t="s">
        <v>52</v>
      </c>
      <c r="G166" s="126">
        <f>SUM(G167+G181+G190+G207+G220+G238+G247+G268+G279+G291)</f>
        <v>8794027</v>
      </c>
      <c r="H166" s="126">
        <f>SUM(H167+H181+H190+H207+H220+H238+H247+H268+H279+H291)</f>
        <v>10979386</v>
      </c>
      <c r="I166" s="325">
        <f>SUM(I167+I181+I190+I207+I220+I238+I247+I268+I279+I291)</f>
        <v>10974170</v>
      </c>
      <c r="J166" s="342">
        <f t="shared" si="2"/>
        <v>0.9995249278966966</v>
      </c>
    </row>
    <row r="167" spans="2:10" ht="20.25" customHeight="1" thickBot="1">
      <c r="B167" s="374"/>
      <c r="C167" s="238">
        <v>80102</v>
      </c>
      <c r="D167" s="130"/>
      <c r="E167" s="118"/>
      <c r="F167" s="150" t="s">
        <v>185</v>
      </c>
      <c r="G167" s="209">
        <f>SUM(G168:G180)</f>
        <v>781170</v>
      </c>
      <c r="H167" s="209">
        <f>SUM(H168:H180)</f>
        <v>902170</v>
      </c>
      <c r="I167" s="244">
        <f>SUM(I168:I180)</f>
        <v>902170</v>
      </c>
      <c r="J167" s="342">
        <f t="shared" si="2"/>
        <v>1</v>
      </c>
    </row>
    <row r="168" spans="2:10" ht="25.5" customHeight="1">
      <c r="B168" s="379"/>
      <c r="C168" s="375"/>
      <c r="D168" s="49"/>
      <c r="E168" s="20">
        <v>3020</v>
      </c>
      <c r="F168" s="188" t="s">
        <v>53</v>
      </c>
      <c r="G168" s="38">
        <v>515</v>
      </c>
      <c r="H168" s="37">
        <v>400</v>
      </c>
      <c r="I168" s="37">
        <v>400</v>
      </c>
      <c r="J168" s="341">
        <f t="shared" si="2"/>
        <v>1</v>
      </c>
    </row>
    <row r="169" spans="2:10" ht="15.75" customHeight="1">
      <c r="B169" s="379"/>
      <c r="C169" s="376"/>
      <c r="D169" s="49"/>
      <c r="E169" s="20">
        <v>4010</v>
      </c>
      <c r="F169" s="54" t="s">
        <v>6</v>
      </c>
      <c r="G169" s="38">
        <v>528227</v>
      </c>
      <c r="H169" s="41">
        <v>596507</v>
      </c>
      <c r="I169" s="41">
        <v>596507</v>
      </c>
      <c r="J169" s="340">
        <f t="shared" si="2"/>
        <v>1</v>
      </c>
    </row>
    <row r="170" spans="2:10" ht="16.5" customHeight="1">
      <c r="B170" s="379"/>
      <c r="C170" s="376"/>
      <c r="D170" s="49"/>
      <c r="E170" s="20">
        <v>4040</v>
      </c>
      <c r="F170" s="54" t="s">
        <v>11</v>
      </c>
      <c r="G170" s="38">
        <v>50866</v>
      </c>
      <c r="H170" s="41">
        <v>48471</v>
      </c>
      <c r="I170" s="41">
        <v>48471</v>
      </c>
      <c r="J170" s="340">
        <f t="shared" si="2"/>
        <v>1</v>
      </c>
    </row>
    <row r="171" spans="2:10" ht="17.25" customHeight="1">
      <c r="B171" s="379"/>
      <c r="C171" s="376"/>
      <c r="D171" s="49"/>
      <c r="E171" s="20">
        <v>4110</v>
      </c>
      <c r="F171" s="54" t="s">
        <v>7</v>
      </c>
      <c r="G171" s="38">
        <v>104325</v>
      </c>
      <c r="H171" s="41">
        <v>123392</v>
      </c>
      <c r="I171" s="41">
        <v>123392</v>
      </c>
      <c r="J171" s="340">
        <f t="shared" si="2"/>
        <v>1</v>
      </c>
    </row>
    <row r="172" spans="2:10" ht="18" customHeight="1">
      <c r="B172" s="379"/>
      <c r="C172" s="376"/>
      <c r="D172" s="49"/>
      <c r="E172" s="20">
        <v>4120</v>
      </c>
      <c r="F172" s="54" t="s">
        <v>8</v>
      </c>
      <c r="G172" s="38">
        <v>14172</v>
      </c>
      <c r="H172" s="32">
        <v>17757</v>
      </c>
      <c r="I172" s="32">
        <v>17757</v>
      </c>
      <c r="J172" s="340">
        <f t="shared" si="2"/>
        <v>1</v>
      </c>
    </row>
    <row r="173" spans="2:10" ht="18" customHeight="1">
      <c r="B173" s="379"/>
      <c r="C173" s="376"/>
      <c r="D173" s="49"/>
      <c r="E173" s="20">
        <v>4210</v>
      </c>
      <c r="F173" s="54" t="s">
        <v>19</v>
      </c>
      <c r="G173" s="38">
        <v>3820</v>
      </c>
      <c r="H173" s="32">
        <v>7605</v>
      </c>
      <c r="I173" s="32">
        <v>7605</v>
      </c>
      <c r="J173" s="340">
        <f t="shared" si="2"/>
        <v>1</v>
      </c>
    </row>
    <row r="174" spans="2:10" ht="24.75" customHeight="1">
      <c r="B174" s="379"/>
      <c r="C174" s="376"/>
      <c r="D174" s="52"/>
      <c r="E174" s="18">
        <v>4240</v>
      </c>
      <c r="F174" s="54" t="s">
        <v>54</v>
      </c>
      <c r="G174" s="59">
        <v>860</v>
      </c>
      <c r="H174" s="32">
        <v>838</v>
      </c>
      <c r="I174" s="32">
        <v>838</v>
      </c>
      <c r="J174" s="340">
        <f t="shared" si="2"/>
        <v>1</v>
      </c>
    </row>
    <row r="175" spans="2:10" ht="15.75" customHeight="1">
      <c r="B175" s="379"/>
      <c r="C175" s="484"/>
      <c r="D175" s="49"/>
      <c r="E175" s="20">
        <v>4260</v>
      </c>
      <c r="F175" s="54" t="s">
        <v>12</v>
      </c>
      <c r="G175" s="38">
        <v>32451</v>
      </c>
      <c r="H175" s="55">
        <v>28436</v>
      </c>
      <c r="I175" s="55">
        <v>28435</v>
      </c>
      <c r="J175" s="340">
        <f t="shared" si="2"/>
        <v>0.9999648333098888</v>
      </c>
    </row>
    <row r="176" spans="2:10" ht="15.75" customHeight="1">
      <c r="B176" s="379"/>
      <c r="C176" s="484"/>
      <c r="D176" s="49"/>
      <c r="E176" s="20">
        <v>4270</v>
      </c>
      <c r="F176" s="54" t="s">
        <v>20</v>
      </c>
      <c r="G176" s="38">
        <v>200</v>
      </c>
      <c r="H176" s="32">
        <v>5200</v>
      </c>
      <c r="I176" s="32">
        <v>5200</v>
      </c>
      <c r="J176" s="340">
        <f t="shared" si="2"/>
        <v>1</v>
      </c>
    </row>
    <row r="177" spans="2:10" ht="16.5" customHeight="1">
      <c r="B177" s="379"/>
      <c r="C177" s="484"/>
      <c r="D177" s="49"/>
      <c r="E177" s="20">
        <v>4300</v>
      </c>
      <c r="F177" s="54" t="s">
        <v>21</v>
      </c>
      <c r="G177" s="38">
        <v>11300</v>
      </c>
      <c r="H177" s="32">
        <v>27310</v>
      </c>
      <c r="I177" s="32">
        <v>27311</v>
      </c>
      <c r="J177" s="340">
        <f t="shared" si="2"/>
        <v>1.0000366166239472</v>
      </c>
    </row>
    <row r="178" spans="2:10" ht="14.25" customHeight="1">
      <c r="B178" s="379"/>
      <c r="C178" s="484"/>
      <c r="D178" s="49"/>
      <c r="E178" s="20">
        <v>4410</v>
      </c>
      <c r="F178" s="54" t="s">
        <v>13</v>
      </c>
      <c r="G178" s="38">
        <v>850</v>
      </c>
      <c r="H178" s="32">
        <v>501</v>
      </c>
      <c r="I178" s="32">
        <v>501</v>
      </c>
      <c r="J178" s="340">
        <f t="shared" si="2"/>
        <v>1</v>
      </c>
    </row>
    <row r="179" spans="2:10" ht="14.25" customHeight="1">
      <c r="B179" s="379"/>
      <c r="C179" s="484"/>
      <c r="D179" s="49"/>
      <c r="E179" s="20">
        <v>4430</v>
      </c>
      <c r="F179" s="54" t="s">
        <v>109</v>
      </c>
      <c r="G179" s="38">
        <v>2800</v>
      </c>
      <c r="H179" s="32">
        <v>0</v>
      </c>
      <c r="I179" s="32">
        <v>0</v>
      </c>
      <c r="J179" s="340"/>
    </row>
    <row r="180" spans="2:10" ht="15.75" customHeight="1" thickBot="1">
      <c r="B180" s="379"/>
      <c r="C180" s="485"/>
      <c r="D180" s="239"/>
      <c r="E180" s="27">
        <v>4440</v>
      </c>
      <c r="F180" s="191" t="s">
        <v>23</v>
      </c>
      <c r="G180" s="192">
        <v>30784</v>
      </c>
      <c r="H180" s="181">
        <v>45753</v>
      </c>
      <c r="I180" s="181">
        <v>45753</v>
      </c>
      <c r="J180" s="343">
        <f t="shared" si="2"/>
        <v>1</v>
      </c>
    </row>
    <row r="181" spans="2:10" ht="22.5" customHeight="1" thickBot="1">
      <c r="B181" s="379"/>
      <c r="C181" s="321">
        <v>80111</v>
      </c>
      <c r="D181" s="405"/>
      <c r="E181" s="30"/>
      <c r="F181" s="206" t="s">
        <v>55</v>
      </c>
      <c r="G181" s="105">
        <f>SUM(G182:G189)</f>
        <v>384710</v>
      </c>
      <c r="H181" s="105">
        <f>SUM(H182:H189)</f>
        <v>478374</v>
      </c>
      <c r="I181" s="326">
        <f>SUM(I182:I189)</f>
        <v>478374</v>
      </c>
      <c r="J181" s="342">
        <f t="shared" si="2"/>
        <v>1</v>
      </c>
    </row>
    <row r="182" spans="2:10" ht="17.25" customHeight="1">
      <c r="B182" s="379"/>
      <c r="C182" s="364"/>
      <c r="D182" s="365"/>
      <c r="E182" s="19">
        <v>4010</v>
      </c>
      <c r="F182" s="182" t="s">
        <v>6</v>
      </c>
      <c r="G182" s="240">
        <v>274236</v>
      </c>
      <c r="H182" s="241">
        <v>328234</v>
      </c>
      <c r="I182" s="241">
        <v>328234</v>
      </c>
      <c r="J182" s="341">
        <f t="shared" si="2"/>
        <v>1</v>
      </c>
    </row>
    <row r="183" spans="2:10" ht="18" customHeight="1">
      <c r="B183" s="379"/>
      <c r="C183" s="366"/>
      <c r="D183" s="367"/>
      <c r="E183" s="18">
        <v>4040</v>
      </c>
      <c r="F183" s="54" t="s">
        <v>11</v>
      </c>
      <c r="G183" s="44">
        <v>22078</v>
      </c>
      <c r="H183" s="43">
        <v>21682</v>
      </c>
      <c r="I183" s="43">
        <v>21682</v>
      </c>
      <c r="J183" s="340">
        <f t="shared" si="2"/>
        <v>1</v>
      </c>
    </row>
    <row r="184" spans="2:10" ht="17.25" customHeight="1">
      <c r="B184" s="379"/>
      <c r="C184" s="366"/>
      <c r="D184" s="367"/>
      <c r="E184" s="18">
        <v>4110</v>
      </c>
      <c r="F184" s="54" t="s">
        <v>7</v>
      </c>
      <c r="G184" s="44">
        <v>53306</v>
      </c>
      <c r="H184" s="32">
        <v>73155</v>
      </c>
      <c r="I184" s="32">
        <v>73155</v>
      </c>
      <c r="J184" s="340">
        <f t="shared" si="2"/>
        <v>1</v>
      </c>
    </row>
    <row r="185" spans="2:10" ht="16.5" customHeight="1">
      <c r="B185" s="379"/>
      <c r="C185" s="366"/>
      <c r="D185" s="367"/>
      <c r="E185" s="18">
        <v>4120</v>
      </c>
      <c r="F185" s="54" t="s">
        <v>8</v>
      </c>
      <c r="G185" s="38">
        <v>7260</v>
      </c>
      <c r="H185" s="55">
        <v>9987</v>
      </c>
      <c r="I185" s="55">
        <v>9987</v>
      </c>
      <c r="J185" s="340">
        <f t="shared" si="2"/>
        <v>1</v>
      </c>
    </row>
    <row r="186" spans="2:10" ht="16.5" customHeight="1">
      <c r="B186" s="379"/>
      <c r="C186" s="366"/>
      <c r="D186" s="367"/>
      <c r="E186" s="18">
        <v>4210</v>
      </c>
      <c r="F186" s="54" t="s">
        <v>19</v>
      </c>
      <c r="G186" s="38">
        <v>770</v>
      </c>
      <c r="H186" s="32">
        <v>1585</v>
      </c>
      <c r="I186" s="32">
        <v>1585</v>
      </c>
      <c r="J186" s="340">
        <f t="shared" si="2"/>
        <v>1</v>
      </c>
    </row>
    <row r="187" spans="2:10" ht="15.75" customHeight="1">
      <c r="B187" s="379"/>
      <c r="C187" s="366"/>
      <c r="D187" s="367"/>
      <c r="E187" s="18">
        <v>4260</v>
      </c>
      <c r="F187" s="54" t="s">
        <v>12</v>
      </c>
      <c r="G187" s="38">
        <v>8800</v>
      </c>
      <c r="H187" s="32">
        <v>15558</v>
      </c>
      <c r="I187" s="32">
        <v>15558</v>
      </c>
      <c r="J187" s="340">
        <f t="shared" si="2"/>
        <v>1</v>
      </c>
    </row>
    <row r="188" spans="2:10" ht="15.75" customHeight="1">
      <c r="B188" s="379"/>
      <c r="C188" s="366"/>
      <c r="D188" s="367"/>
      <c r="E188" s="18">
        <v>4300</v>
      </c>
      <c r="F188" s="54" t="s">
        <v>150</v>
      </c>
      <c r="G188" s="38">
        <v>3160</v>
      </c>
      <c r="H188" s="32">
        <v>5128</v>
      </c>
      <c r="I188" s="32">
        <v>5128</v>
      </c>
      <c r="J188" s="340">
        <f t="shared" si="2"/>
        <v>1</v>
      </c>
    </row>
    <row r="189" spans="2:10" ht="15.75" customHeight="1" thickBot="1">
      <c r="B189" s="379"/>
      <c r="C189" s="368"/>
      <c r="D189" s="369"/>
      <c r="E189" s="27">
        <v>4440</v>
      </c>
      <c r="F189" s="191" t="s">
        <v>23</v>
      </c>
      <c r="G189" s="242">
        <v>15100</v>
      </c>
      <c r="H189" s="181">
        <v>23045</v>
      </c>
      <c r="I189" s="181">
        <v>23045</v>
      </c>
      <c r="J189" s="339">
        <f t="shared" si="2"/>
        <v>1</v>
      </c>
    </row>
    <row r="190" spans="2:10" ht="21.75" customHeight="1" thickBot="1">
      <c r="B190" s="402"/>
      <c r="C190" s="351">
        <v>80120</v>
      </c>
      <c r="D190" s="317"/>
      <c r="E190" s="127"/>
      <c r="F190" s="112" t="s">
        <v>56</v>
      </c>
      <c r="G190" s="209">
        <f>SUM(G191:G206)</f>
        <v>2817080</v>
      </c>
      <c r="H190" s="209">
        <f>SUM(H191:H206)</f>
        <v>3437042</v>
      </c>
      <c r="I190" s="244">
        <f>SUM(I191:I206)</f>
        <v>3437039</v>
      </c>
      <c r="J190" s="342">
        <f t="shared" si="2"/>
        <v>0.9999991271564328</v>
      </c>
    </row>
    <row r="191" spans="2:10" ht="39" customHeight="1">
      <c r="B191" s="379"/>
      <c r="C191" s="420"/>
      <c r="D191" s="51"/>
      <c r="E191" s="97">
        <v>2540</v>
      </c>
      <c r="F191" s="245" t="s">
        <v>135</v>
      </c>
      <c r="G191" s="246">
        <v>91800</v>
      </c>
      <c r="H191" s="241">
        <v>117889</v>
      </c>
      <c r="I191" s="84">
        <v>117889</v>
      </c>
      <c r="J191" s="341">
        <f t="shared" si="2"/>
        <v>1</v>
      </c>
    </row>
    <row r="192" spans="2:10" ht="27" customHeight="1">
      <c r="B192" s="379"/>
      <c r="C192" s="421"/>
      <c r="D192" s="49"/>
      <c r="E192" s="15">
        <v>3020</v>
      </c>
      <c r="F192" s="54" t="s">
        <v>53</v>
      </c>
      <c r="G192" s="59">
        <v>730</v>
      </c>
      <c r="H192" s="32">
        <v>3003</v>
      </c>
      <c r="I192" s="32">
        <v>3003</v>
      </c>
      <c r="J192" s="340">
        <f t="shared" si="2"/>
        <v>1</v>
      </c>
    </row>
    <row r="193" spans="2:10" ht="15.75" customHeight="1">
      <c r="B193" s="379"/>
      <c r="C193" s="421"/>
      <c r="D193" s="49"/>
      <c r="E193" s="15">
        <v>3240</v>
      </c>
      <c r="F193" s="54" t="s">
        <v>181</v>
      </c>
      <c r="G193" s="38"/>
      <c r="H193" s="55">
        <v>1200</v>
      </c>
      <c r="I193" s="32">
        <v>1200</v>
      </c>
      <c r="J193" s="340">
        <f t="shared" si="2"/>
        <v>1</v>
      </c>
    </row>
    <row r="194" spans="2:10" ht="16.5" customHeight="1">
      <c r="B194" s="379"/>
      <c r="C194" s="421"/>
      <c r="D194" s="49"/>
      <c r="E194" s="20">
        <v>4010</v>
      </c>
      <c r="F194" s="54" t="s">
        <v>6</v>
      </c>
      <c r="G194" s="38">
        <v>1674762</v>
      </c>
      <c r="H194" s="55">
        <v>2021330</v>
      </c>
      <c r="I194" s="55">
        <v>2021330</v>
      </c>
      <c r="J194" s="340">
        <f t="shared" si="2"/>
        <v>1</v>
      </c>
    </row>
    <row r="195" spans="2:10" ht="15.75" customHeight="1">
      <c r="B195" s="379"/>
      <c r="C195" s="421"/>
      <c r="D195" s="49"/>
      <c r="E195" s="20">
        <v>4040</v>
      </c>
      <c r="F195" s="54" t="s">
        <v>11</v>
      </c>
      <c r="G195" s="38">
        <v>158429</v>
      </c>
      <c r="H195" s="32">
        <v>156330</v>
      </c>
      <c r="I195" s="32">
        <v>156330</v>
      </c>
      <c r="J195" s="340">
        <f t="shared" si="2"/>
        <v>1</v>
      </c>
    </row>
    <row r="196" spans="2:10" ht="18" customHeight="1">
      <c r="B196" s="379"/>
      <c r="C196" s="421"/>
      <c r="D196" s="49"/>
      <c r="E196" s="20">
        <v>4110</v>
      </c>
      <c r="F196" s="54" t="s">
        <v>7</v>
      </c>
      <c r="G196" s="38">
        <v>328153</v>
      </c>
      <c r="H196" s="32">
        <v>429071</v>
      </c>
      <c r="I196" s="32">
        <v>429071</v>
      </c>
      <c r="J196" s="340">
        <f t="shared" si="2"/>
        <v>1</v>
      </c>
    </row>
    <row r="197" spans="2:10" ht="17.25" customHeight="1">
      <c r="B197" s="379"/>
      <c r="C197" s="421"/>
      <c r="D197" s="49"/>
      <c r="E197" s="20">
        <v>4120</v>
      </c>
      <c r="F197" s="54" t="s">
        <v>8</v>
      </c>
      <c r="G197" s="38">
        <v>46800</v>
      </c>
      <c r="H197" s="32">
        <v>59548</v>
      </c>
      <c r="I197" s="32">
        <v>59548</v>
      </c>
      <c r="J197" s="340">
        <f t="shared" si="2"/>
        <v>1</v>
      </c>
    </row>
    <row r="198" spans="2:10" ht="17.25" customHeight="1">
      <c r="B198" s="379"/>
      <c r="C198" s="421"/>
      <c r="D198" s="49"/>
      <c r="E198" s="20">
        <v>4140</v>
      </c>
      <c r="F198" s="54" t="s">
        <v>58</v>
      </c>
      <c r="G198" s="38">
        <v>7520</v>
      </c>
      <c r="H198" s="32">
        <v>5520</v>
      </c>
      <c r="I198" s="32">
        <v>5520</v>
      </c>
      <c r="J198" s="340">
        <f t="shared" si="2"/>
        <v>1</v>
      </c>
    </row>
    <row r="199" spans="2:10" ht="17.25" customHeight="1">
      <c r="B199" s="379"/>
      <c r="C199" s="421"/>
      <c r="D199" s="49"/>
      <c r="E199" s="20">
        <v>4210</v>
      </c>
      <c r="F199" s="54" t="s">
        <v>19</v>
      </c>
      <c r="G199" s="38">
        <v>6692</v>
      </c>
      <c r="H199" s="32">
        <v>18585</v>
      </c>
      <c r="I199" s="32">
        <v>18585</v>
      </c>
      <c r="J199" s="340">
        <f t="shared" si="2"/>
        <v>1</v>
      </c>
    </row>
    <row r="200" spans="2:10" ht="27" customHeight="1">
      <c r="B200" s="379"/>
      <c r="C200" s="421"/>
      <c r="D200" s="49"/>
      <c r="E200" s="20">
        <v>4240</v>
      </c>
      <c r="F200" s="54" t="s">
        <v>54</v>
      </c>
      <c r="G200" s="38">
        <v>1080</v>
      </c>
      <c r="H200" s="32">
        <v>1080</v>
      </c>
      <c r="I200" s="32">
        <v>1080</v>
      </c>
      <c r="J200" s="340">
        <f t="shared" si="2"/>
        <v>1</v>
      </c>
    </row>
    <row r="201" spans="2:10" ht="15.75" customHeight="1">
      <c r="B201" s="379"/>
      <c r="C201" s="421"/>
      <c r="D201" s="49"/>
      <c r="E201" s="20">
        <v>4260</v>
      </c>
      <c r="F201" s="54" t="s">
        <v>12</v>
      </c>
      <c r="G201" s="38">
        <v>110079</v>
      </c>
      <c r="H201" s="32">
        <v>194893</v>
      </c>
      <c r="I201" s="32">
        <v>194893</v>
      </c>
      <c r="J201" s="340">
        <f t="shared" si="2"/>
        <v>1</v>
      </c>
    </row>
    <row r="202" spans="2:10" ht="16.5" customHeight="1">
      <c r="B202" s="379"/>
      <c r="C202" s="421"/>
      <c r="D202" s="49"/>
      <c r="E202" s="20">
        <v>4270</v>
      </c>
      <c r="F202" s="54" t="s">
        <v>20</v>
      </c>
      <c r="G202" s="38">
        <v>660</v>
      </c>
      <c r="H202" s="32">
        <v>250000</v>
      </c>
      <c r="I202" s="32">
        <v>250000</v>
      </c>
      <c r="J202" s="340">
        <f t="shared" si="2"/>
        <v>1</v>
      </c>
    </row>
    <row r="203" spans="2:10" ht="16.5" customHeight="1">
      <c r="B203" s="379"/>
      <c r="C203" s="421"/>
      <c r="D203" s="49"/>
      <c r="E203" s="20">
        <v>4300</v>
      </c>
      <c r="F203" s="54" t="s">
        <v>21</v>
      </c>
      <c r="G203" s="38">
        <v>27365</v>
      </c>
      <c r="H203" s="32">
        <v>36977</v>
      </c>
      <c r="I203" s="32">
        <v>36974</v>
      </c>
      <c r="J203" s="340">
        <f aca="true" t="shared" si="4" ref="J203:J266">I203/H203</f>
        <v>0.9999188684858155</v>
      </c>
    </row>
    <row r="204" spans="2:10" ht="17.25" customHeight="1">
      <c r="B204" s="379"/>
      <c r="C204" s="421"/>
      <c r="D204" s="49"/>
      <c r="E204" s="20">
        <v>4410</v>
      </c>
      <c r="F204" s="54" t="s">
        <v>13</v>
      </c>
      <c r="G204" s="38">
        <v>1110</v>
      </c>
      <c r="H204" s="32">
        <v>1709</v>
      </c>
      <c r="I204" s="32">
        <v>1709</v>
      </c>
      <c r="J204" s="340">
        <f t="shared" si="4"/>
        <v>1</v>
      </c>
    </row>
    <row r="205" spans="2:10" ht="15.75" customHeight="1">
      <c r="B205" s="379"/>
      <c r="C205" s="421"/>
      <c r="D205" s="49"/>
      <c r="E205" s="20">
        <v>4440</v>
      </c>
      <c r="F205" s="54" t="s">
        <v>23</v>
      </c>
      <c r="G205" s="38">
        <v>111900</v>
      </c>
      <c r="H205" s="32">
        <v>139907</v>
      </c>
      <c r="I205" s="41">
        <v>139907</v>
      </c>
      <c r="J205" s="340">
        <f t="shared" si="4"/>
        <v>1</v>
      </c>
    </row>
    <row r="206" spans="2:10" ht="15.75" customHeight="1" thickBot="1">
      <c r="B206" s="379"/>
      <c r="C206" s="422"/>
      <c r="D206" s="239"/>
      <c r="E206" s="30">
        <v>6050</v>
      </c>
      <c r="F206" s="191" t="s">
        <v>160</v>
      </c>
      <c r="G206" s="242">
        <v>250000</v>
      </c>
      <c r="H206" s="181">
        <v>0</v>
      </c>
      <c r="I206" s="165">
        <v>0</v>
      </c>
      <c r="J206" s="339"/>
    </row>
    <row r="207" spans="2:10" ht="21.75" customHeight="1" thickBot="1">
      <c r="B207" s="379"/>
      <c r="C207" s="169">
        <v>80123</v>
      </c>
      <c r="D207" s="124"/>
      <c r="E207" s="118"/>
      <c r="F207" s="229" t="s">
        <v>113</v>
      </c>
      <c r="G207" s="196">
        <f>SUM(G208:G219)</f>
        <v>856450</v>
      </c>
      <c r="H207" s="196">
        <f>SUM(H208:H219)</f>
        <v>1076766</v>
      </c>
      <c r="I207" s="282">
        <f>SUM(I208:I219)</f>
        <v>1076766</v>
      </c>
      <c r="J207" s="342">
        <f t="shared" si="4"/>
        <v>1</v>
      </c>
    </row>
    <row r="208" spans="2:10" ht="15.75" customHeight="1">
      <c r="B208" s="379"/>
      <c r="C208" s="318"/>
      <c r="D208" s="47"/>
      <c r="E208" s="19">
        <v>3020</v>
      </c>
      <c r="F208" s="152" t="s">
        <v>114</v>
      </c>
      <c r="G208" s="84">
        <v>2100</v>
      </c>
      <c r="H208" s="241">
        <v>334</v>
      </c>
      <c r="I208" s="327">
        <v>334</v>
      </c>
      <c r="J208" s="341">
        <f t="shared" si="4"/>
        <v>1</v>
      </c>
    </row>
    <row r="209" spans="2:10" ht="15.75" customHeight="1">
      <c r="B209" s="379"/>
      <c r="C209" s="319"/>
      <c r="D209" s="3"/>
      <c r="E209" s="28">
        <v>4010</v>
      </c>
      <c r="F209" s="143" t="s">
        <v>6</v>
      </c>
      <c r="G209" s="43">
        <v>587962</v>
      </c>
      <c r="H209" s="43">
        <v>741770</v>
      </c>
      <c r="I209" s="104">
        <v>741770</v>
      </c>
      <c r="J209" s="340">
        <f t="shared" si="4"/>
        <v>1</v>
      </c>
    </row>
    <row r="210" spans="2:10" ht="15.75" customHeight="1">
      <c r="B210" s="379"/>
      <c r="C210" s="319"/>
      <c r="D210" s="3"/>
      <c r="E210" s="18">
        <v>4040</v>
      </c>
      <c r="F210" s="143" t="s">
        <v>112</v>
      </c>
      <c r="G210" s="32">
        <v>56864</v>
      </c>
      <c r="H210" s="43">
        <v>56864</v>
      </c>
      <c r="I210" s="104">
        <v>56864</v>
      </c>
      <c r="J210" s="340">
        <f t="shared" si="4"/>
        <v>1</v>
      </c>
    </row>
    <row r="211" spans="2:10" ht="15.75" customHeight="1">
      <c r="B211" s="379"/>
      <c r="C211" s="319"/>
      <c r="D211" s="3"/>
      <c r="E211" s="18">
        <v>4110</v>
      </c>
      <c r="F211" s="143" t="s">
        <v>115</v>
      </c>
      <c r="G211" s="32">
        <v>115873</v>
      </c>
      <c r="H211" s="43">
        <v>165846</v>
      </c>
      <c r="I211" s="104">
        <v>165846</v>
      </c>
      <c r="J211" s="340">
        <f t="shared" si="4"/>
        <v>1</v>
      </c>
    </row>
    <row r="212" spans="2:10" ht="15.75" customHeight="1">
      <c r="B212" s="379"/>
      <c r="C212" s="319"/>
      <c r="D212" s="3"/>
      <c r="E212" s="18">
        <v>4120</v>
      </c>
      <c r="F212" s="143" t="s">
        <v>116</v>
      </c>
      <c r="G212" s="32">
        <v>15805</v>
      </c>
      <c r="H212" s="43">
        <v>22902</v>
      </c>
      <c r="I212" s="104">
        <v>22902</v>
      </c>
      <c r="J212" s="340">
        <f t="shared" si="4"/>
        <v>1</v>
      </c>
    </row>
    <row r="213" spans="2:10" ht="15.75" customHeight="1">
      <c r="B213" s="379"/>
      <c r="C213" s="319"/>
      <c r="D213" s="3"/>
      <c r="E213" s="18">
        <v>4140</v>
      </c>
      <c r="F213" s="143" t="s">
        <v>117</v>
      </c>
      <c r="G213" s="32">
        <v>400</v>
      </c>
      <c r="H213" s="43">
        <v>440</v>
      </c>
      <c r="I213" s="104">
        <v>440</v>
      </c>
      <c r="J213" s="340">
        <f t="shared" si="4"/>
        <v>1</v>
      </c>
    </row>
    <row r="214" spans="2:10" ht="15.75" customHeight="1">
      <c r="B214" s="379"/>
      <c r="C214" s="319"/>
      <c r="D214" s="3"/>
      <c r="E214" s="18">
        <v>4210</v>
      </c>
      <c r="F214" s="143" t="s">
        <v>91</v>
      </c>
      <c r="G214" s="32">
        <v>3424</v>
      </c>
      <c r="H214" s="43">
        <v>4982</v>
      </c>
      <c r="I214" s="104">
        <v>4982</v>
      </c>
      <c r="J214" s="340">
        <f t="shared" si="4"/>
        <v>1</v>
      </c>
    </row>
    <row r="215" spans="2:10" ht="15.75" customHeight="1">
      <c r="B215" s="379"/>
      <c r="C215" s="319"/>
      <c r="D215" s="3"/>
      <c r="E215" s="18">
        <v>4240</v>
      </c>
      <c r="F215" s="143" t="s">
        <v>54</v>
      </c>
      <c r="G215" s="32">
        <v>1000</v>
      </c>
      <c r="H215" s="43">
        <v>307</v>
      </c>
      <c r="I215" s="104">
        <v>307</v>
      </c>
      <c r="J215" s="340">
        <f t="shared" si="4"/>
        <v>1</v>
      </c>
    </row>
    <row r="216" spans="2:10" ht="15.75" customHeight="1">
      <c r="B216" s="379"/>
      <c r="C216" s="319"/>
      <c r="D216" s="3"/>
      <c r="E216" s="18">
        <v>4260</v>
      </c>
      <c r="F216" s="143" t="s">
        <v>12</v>
      </c>
      <c r="G216" s="32">
        <v>23822</v>
      </c>
      <c r="H216" s="43">
        <v>29401</v>
      </c>
      <c r="I216" s="104">
        <v>29401</v>
      </c>
      <c r="J216" s="340">
        <f t="shared" si="4"/>
        <v>1</v>
      </c>
    </row>
    <row r="217" spans="2:10" ht="15.75" customHeight="1">
      <c r="B217" s="379"/>
      <c r="C217" s="319"/>
      <c r="D217" s="3"/>
      <c r="E217" s="18">
        <v>4300</v>
      </c>
      <c r="F217" s="143" t="s">
        <v>33</v>
      </c>
      <c r="G217" s="32">
        <v>5000</v>
      </c>
      <c r="H217" s="43">
        <v>8016</v>
      </c>
      <c r="I217" s="104">
        <v>8016</v>
      </c>
      <c r="J217" s="340">
        <f t="shared" si="4"/>
        <v>1</v>
      </c>
    </row>
    <row r="218" spans="2:10" ht="15.75" customHeight="1">
      <c r="B218" s="379"/>
      <c r="C218" s="319"/>
      <c r="D218" s="3"/>
      <c r="E218" s="18">
        <v>4410</v>
      </c>
      <c r="F218" s="54" t="s">
        <v>13</v>
      </c>
      <c r="G218" s="59">
        <v>1000</v>
      </c>
      <c r="H218" s="43">
        <v>676</v>
      </c>
      <c r="I218" s="104">
        <v>676</v>
      </c>
      <c r="J218" s="340">
        <f t="shared" si="4"/>
        <v>1</v>
      </c>
    </row>
    <row r="219" spans="2:10" ht="15.75" customHeight="1" thickBot="1">
      <c r="B219" s="379"/>
      <c r="C219" s="320"/>
      <c r="D219" s="167"/>
      <c r="E219" s="27">
        <v>4440</v>
      </c>
      <c r="F219" s="191" t="s">
        <v>23</v>
      </c>
      <c r="G219" s="192">
        <v>43200</v>
      </c>
      <c r="H219" s="181">
        <v>45228</v>
      </c>
      <c r="I219" s="165">
        <v>45228</v>
      </c>
      <c r="J219" s="339">
        <f t="shared" si="4"/>
        <v>1</v>
      </c>
    </row>
    <row r="220" spans="2:10" ht="24" customHeight="1" thickBot="1">
      <c r="B220" s="379"/>
      <c r="C220" s="370">
        <v>80130</v>
      </c>
      <c r="D220" s="350"/>
      <c r="E220" s="118"/>
      <c r="F220" s="150" t="s">
        <v>57</v>
      </c>
      <c r="G220" s="209">
        <f>SUM(G221:G237)</f>
        <v>1693300</v>
      </c>
      <c r="H220" s="209">
        <f>SUM(H221:H237)</f>
        <v>1944712</v>
      </c>
      <c r="I220" s="244">
        <f>SUM(I221:I237)</f>
        <v>1941208</v>
      </c>
      <c r="J220" s="342">
        <f t="shared" si="4"/>
        <v>0.9981981907860907</v>
      </c>
    </row>
    <row r="221" spans="2:10" ht="41.25" customHeight="1">
      <c r="B221" s="379"/>
      <c r="C221" s="362"/>
      <c r="D221" s="102"/>
      <c r="E221" s="19">
        <v>2320</v>
      </c>
      <c r="F221" s="182" t="s">
        <v>136</v>
      </c>
      <c r="G221" s="84">
        <v>28000</v>
      </c>
      <c r="H221" s="84">
        <v>39695</v>
      </c>
      <c r="I221" s="193">
        <v>36195</v>
      </c>
      <c r="J221" s="341">
        <f t="shared" si="4"/>
        <v>0.9118276861065625</v>
      </c>
    </row>
    <row r="222" spans="2:10" ht="39" customHeight="1">
      <c r="B222" s="379"/>
      <c r="C222" s="402"/>
      <c r="D222" s="7"/>
      <c r="E222" s="18">
        <v>2540</v>
      </c>
      <c r="F222" s="54" t="s">
        <v>135</v>
      </c>
      <c r="G222" s="32">
        <v>59800</v>
      </c>
      <c r="H222" s="32">
        <v>54912</v>
      </c>
      <c r="I222" s="41">
        <v>54912</v>
      </c>
      <c r="J222" s="340">
        <f t="shared" si="4"/>
        <v>1</v>
      </c>
    </row>
    <row r="223" spans="2:10" ht="28.5" customHeight="1">
      <c r="B223" s="379"/>
      <c r="C223" s="402"/>
      <c r="D223" s="7"/>
      <c r="E223" s="18">
        <v>3020</v>
      </c>
      <c r="F223" s="54" t="s">
        <v>53</v>
      </c>
      <c r="G223" s="32">
        <v>2870</v>
      </c>
      <c r="H223" s="32">
        <v>568</v>
      </c>
      <c r="I223" s="41">
        <v>568</v>
      </c>
      <c r="J223" s="340">
        <f t="shared" si="4"/>
        <v>1</v>
      </c>
    </row>
    <row r="224" spans="2:10" ht="16.5" customHeight="1">
      <c r="B224" s="379"/>
      <c r="C224" s="402"/>
      <c r="D224" s="7"/>
      <c r="E224" s="18">
        <v>3240</v>
      </c>
      <c r="F224" s="54" t="s">
        <v>181</v>
      </c>
      <c r="G224" s="32"/>
      <c r="H224" s="32">
        <v>2800</v>
      </c>
      <c r="I224" s="41">
        <v>2800</v>
      </c>
      <c r="J224" s="340">
        <f t="shared" si="4"/>
        <v>1</v>
      </c>
    </row>
    <row r="225" spans="2:10" ht="15.75" customHeight="1">
      <c r="B225" s="379"/>
      <c r="C225" s="402"/>
      <c r="D225" s="7"/>
      <c r="E225" s="18">
        <v>4010</v>
      </c>
      <c r="F225" s="54" t="s">
        <v>6</v>
      </c>
      <c r="G225" s="32">
        <v>861129</v>
      </c>
      <c r="H225" s="32">
        <v>993555</v>
      </c>
      <c r="I225" s="41">
        <v>993555</v>
      </c>
      <c r="J225" s="340">
        <f t="shared" si="4"/>
        <v>1</v>
      </c>
    </row>
    <row r="226" spans="2:10" ht="16.5" customHeight="1">
      <c r="B226" s="379"/>
      <c r="C226" s="402"/>
      <c r="D226" s="69"/>
      <c r="E226" s="18">
        <v>4040</v>
      </c>
      <c r="F226" s="54" t="s">
        <v>11</v>
      </c>
      <c r="G226" s="38">
        <v>76184</v>
      </c>
      <c r="H226" s="32">
        <v>76306</v>
      </c>
      <c r="I226" s="41">
        <v>76306</v>
      </c>
      <c r="J226" s="340">
        <f t="shared" si="4"/>
        <v>1</v>
      </c>
    </row>
    <row r="227" spans="2:10" ht="15.75" customHeight="1">
      <c r="B227" s="379"/>
      <c r="C227" s="402"/>
      <c r="D227" s="7"/>
      <c r="E227" s="20">
        <v>4110</v>
      </c>
      <c r="F227" s="54" t="s">
        <v>7</v>
      </c>
      <c r="G227" s="38">
        <v>168649</v>
      </c>
      <c r="H227" s="55">
        <v>211287</v>
      </c>
      <c r="I227" s="37">
        <v>211287</v>
      </c>
      <c r="J227" s="340">
        <f t="shared" si="4"/>
        <v>1</v>
      </c>
    </row>
    <row r="228" spans="2:10" ht="14.25" customHeight="1">
      <c r="B228" s="379"/>
      <c r="C228" s="402"/>
      <c r="D228" s="7"/>
      <c r="E228" s="18">
        <v>4120</v>
      </c>
      <c r="F228" s="54" t="s">
        <v>8</v>
      </c>
      <c r="G228" s="38">
        <v>22926</v>
      </c>
      <c r="H228" s="32">
        <v>30104</v>
      </c>
      <c r="I228" s="41">
        <v>30104</v>
      </c>
      <c r="J228" s="340">
        <f t="shared" si="4"/>
        <v>1</v>
      </c>
    </row>
    <row r="229" spans="2:10" ht="15.75" customHeight="1">
      <c r="B229" s="379"/>
      <c r="C229" s="402"/>
      <c r="D229" s="7"/>
      <c r="E229" s="18">
        <v>4140</v>
      </c>
      <c r="F229" s="54" t="s">
        <v>58</v>
      </c>
      <c r="G229" s="38">
        <v>4000</v>
      </c>
      <c r="H229" s="32">
        <v>3863</v>
      </c>
      <c r="I229" s="41">
        <v>3863</v>
      </c>
      <c r="J229" s="340">
        <f t="shared" si="4"/>
        <v>1</v>
      </c>
    </row>
    <row r="230" spans="2:10" ht="15" customHeight="1">
      <c r="B230" s="379"/>
      <c r="C230" s="402"/>
      <c r="D230" s="7"/>
      <c r="E230" s="18">
        <v>4210</v>
      </c>
      <c r="F230" s="54" t="s">
        <v>19</v>
      </c>
      <c r="G230" s="59">
        <v>12000</v>
      </c>
      <c r="H230" s="32">
        <v>13120</v>
      </c>
      <c r="I230" s="41">
        <v>13120</v>
      </c>
      <c r="J230" s="340">
        <f t="shared" si="4"/>
        <v>1</v>
      </c>
    </row>
    <row r="231" spans="2:10" ht="29.25" customHeight="1">
      <c r="B231" s="379"/>
      <c r="C231" s="402"/>
      <c r="D231" s="7"/>
      <c r="E231" s="20">
        <v>4240</v>
      </c>
      <c r="F231" s="54" t="s">
        <v>54</v>
      </c>
      <c r="G231" s="38">
        <v>990</v>
      </c>
      <c r="H231" s="55">
        <v>2103</v>
      </c>
      <c r="I231" s="37">
        <v>2103</v>
      </c>
      <c r="J231" s="340">
        <f t="shared" si="4"/>
        <v>1</v>
      </c>
    </row>
    <row r="232" spans="2:10" ht="15.75" customHeight="1">
      <c r="B232" s="379"/>
      <c r="C232" s="402"/>
      <c r="D232" s="7"/>
      <c r="E232" s="18">
        <v>4260</v>
      </c>
      <c r="F232" s="54" t="s">
        <v>12</v>
      </c>
      <c r="G232" s="38">
        <v>48627</v>
      </c>
      <c r="H232" s="32">
        <v>76068</v>
      </c>
      <c r="I232" s="41">
        <v>76068</v>
      </c>
      <c r="J232" s="340">
        <f t="shared" si="4"/>
        <v>1</v>
      </c>
    </row>
    <row r="233" spans="2:10" ht="15.75" customHeight="1">
      <c r="B233" s="379"/>
      <c r="C233" s="402"/>
      <c r="D233" s="7"/>
      <c r="E233" s="18">
        <v>4270</v>
      </c>
      <c r="F233" s="54" t="s">
        <v>20</v>
      </c>
      <c r="G233" s="38"/>
      <c r="H233" s="32">
        <v>270727</v>
      </c>
      <c r="I233" s="41">
        <v>270727</v>
      </c>
      <c r="J233" s="340">
        <f t="shared" si="4"/>
        <v>1</v>
      </c>
    </row>
    <row r="234" spans="2:10" ht="15.75" customHeight="1">
      <c r="B234" s="379"/>
      <c r="C234" s="402"/>
      <c r="D234" s="7"/>
      <c r="E234" s="18">
        <v>4300</v>
      </c>
      <c r="F234" s="54" t="s">
        <v>21</v>
      </c>
      <c r="G234" s="38">
        <v>39800</v>
      </c>
      <c r="H234" s="32">
        <v>80271</v>
      </c>
      <c r="I234" s="41">
        <v>80267</v>
      </c>
      <c r="J234" s="340">
        <f t="shared" si="4"/>
        <v>0.9999501688031792</v>
      </c>
    </row>
    <row r="235" spans="2:10" ht="16.5" customHeight="1">
      <c r="B235" s="379"/>
      <c r="C235" s="402"/>
      <c r="D235" s="7"/>
      <c r="E235" s="18">
        <v>4410</v>
      </c>
      <c r="F235" s="54" t="s">
        <v>13</v>
      </c>
      <c r="G235" s="38">
        <v>3400</v>
      </c>
      <c r="H235" s="32">
        <v>3200</v>
      </c>
      <c r="I235" s="41">
        <v>3200</v>
      </c>
      <c r="J235" s="340">
        <f t="shared" si="4"/>
        <v>1</v>
      </c>
    </row>
    <row r="236" spans="2:10" ht="15.75" customHeight="1">
      <c r="B236" s="379"/>
      <c r="C236" s="402"/>
      <c r="D236" s="7"/>
      <c r="E236" s="18">
        <v>4440</v>
      </c>
      <c r="F236" s="54" t="s">
        <v>23</v>
      </c>
      <c r="G236" s="38">
        <v>64925</v>
      </c>
      <c r="H236" s="32">
        <v>86133</v>
      </c>
      <c r="I236" s="41">
        <v>86133</v>
      </c>
      <c r="J236" s="340">
        <f t="shared" si="4"/>
        <v>1</v>
      </c>
    </row>
    <row r="237" spans="2:10" ht="15.75" customHeight="1" thickBot="1">
      <c r="B237" s="379"/>
      <c r="C237" s="363"/>
      <c r="D237" s="108"/>
      <c r="E237" s="27">
        <v>6050</v>
      </c>
      <c r="F237" s="191" t="s">
        <v>160</v>
      </c>
      <c r="G237" s="242">
        <v>300000</v>
      </c>
      <c r="H237" s="181">
        <v>0</v>
      </c>
      <c r="I237" s="165">
        <v>0</v>
      </c>
      <c r="J237" s="339"/>
    </row>
    <row r="238" spans="2:10" ht="20.25" customHeight="1" thickBot="1">
      <c r="B238" s="379"/>
      <c r="C238" s="392">
        <v>80134</v>
      </c>
      <c r="D238" s="406"/>
      <c r="E238" s="118"/>
      <c r="F238" s="150" t="s">
        <v>186</v>
      </c>
      <c r="G238" s="209">
        <f>SUM(G239:G246)</f>
        <v>156860</v>
      </c>
      <c r="H238" s="209">
        <f>SUM(H239:H246)</f>
        <v>213299</v>
      </c>
      <c r="I238" s="244">
        <f>SUM(I239:I246)</f>
        <v>213299</v>
      </c>
      <c r="J238" s="342">
        <f t="shared" si="4"/>
        <v>1</v>
      </c>
    </row>
    <row r="239" spans="2:10" ht="15.75" customHeight="1">
      <c r="B239" s="379"/>
      <c r="C239" s="377"/>
      <c r="D239" s="358"/>
      <c r="E239" s="19">
        <v>4010</v>
      </c>
      <c r="F239" s="182" t="s">
        <v>6</v>
      </c>
      <c r="G239" s="240">
        <v>102104</v>
      </c>
      <c r="H239" s="84">
        <v>141712</v>
      </c>
      <c r="I239" s="193">
        <v>141712</v>
      </c>
      <c r="J239" s="341">
        <f t="shared" si="4"/>
        <v>1</v>
      </c>
    </row>
    <row r="240" spans="2:10" ht="15" customHeight="1">
      <c r="B240" s="379"/>
      <c r="C240" s="359"/>
      <c r="D240" s="390"/>
      <c r="E240" s="20">
        <v>4040</v>
      </c>
      <c r="F240" s="54" t="s">
        <v>11</v>
      </c>
      <c r="G240" s="38">
        <v>10806</v>
      </c>
      <c r="H240" s="32">
        <v>10609</v>
      </c>
      <c r="I240" s="41">
        <v>10609</v>
      </c>
      <c r="J240" s="340">
        <f t="shared" si="4"/>
        <v>1</v>
      </c>
    </row>
    <row r="241" spans="2:10" ht="18.75" customHeight="1">
      <c r="B241" s="379"/>
      <c r="C241" s="359"/>
      <c r="D241" s="390"/>
      <c r="E241" s="20">
        <v>4110</v>
      </c>
      <c r="F241" s="54" t="s">
        <v>7</v>
      </c>
      <c r="G241" s="38">
        <v>20256</v>
      </c>
      <c r="H241" s="32">
        <v>29309</v>
      </c>
      <c r="I241" s="41">
        <v>29309</v>
      </c>
      <c r="J241" s="340">
        <f t="shared" si="4"/>
        <v>1</v>
      </c>
    </row>
    <row r="242" spans="2:10" ht="17.25" customHeight="1">
      <c r="B242" s="379"/>
      <c r="C242" s="359"/>
      <c r="D242" s="390"/>
      <c r="E242" s="20">
        <v>4120</v>
      </c>
      <c r="F242" s="54" t="s">
        <v>8</v>
      </c>
      <c r="G242" s="38">
        <v>2767</v>
      </c>
      <c r="H242" s="32">
        <v>4003</v>
      </c>
      <c r="I242" s="41">
        <v>4003</v>
      </c>
      <c r="J242" s="340">
        <f t="shared" si="4"/>
        <v>1</v>
      </c>
    </row>
    <row r="243" spans="2:10" ht="18" customHeight="1">
      <c r="B243" s="379"/>
      <c r="C243" s="359"/>
      <c r="D243" s="390"/>
      <c r="E243" s="20">
        <v>4210</v>
      </c>
      <c r="F243" s="54" t="s">
        <v>19</v>
      </c>
      <c r="G243" s="38">
        <v>400</v>
      </c>
      <c r="H243" s="32">
        <v>2661</v>
      </c>
      <c r="I243" s="41">
        <v>2661</v>
      </c>
      <c r="J243" s="340">
        <f t="shared" si="4"/>
        <v>1</v>
      </c>
    </row>
    <row r="244" spans="2:10" ht="15.75" customHeight="1">
      <c r="B244" s="379"/>
      <c r="C244" s="359"/>
      <c r="D244" s="390"/>
      <c r="E244" s="20">
        <v>4260</v>
      </c>
      <c r="F244" s="54" t="s">
        <v>12</v>
      </c>
      <c r="G244" s="38">
        <v>7011</v>
      </c>
      <c r="H244" s="32">
        <v>5969</v>
      </c>
      <c r="I244" s="41">
        <v>5969</v>
      </c>
      <c r="J244" s="340">
        <f t="shared" si="4"/>
        <v>1</v>
      </c>
    </row>
    <row r="245" spans="2:10" ht="15.75" customHeight="1">
      <c r="B245" s="379"/>
      <c r="C245" s="359"/>
      <c r="D245" s="390"/>
      <c r="E245" s="20">
        <v>4300</v>
      </c>
      <c r="F245" s="54" t="s">
        <v>150</v>
      </c>
      <c r="G245" s="38">
        <v>5384</v>
      </c>
      <c r="H245" s="32">
        <v>9404</v>
      </c>
      <c r="I245" s="41">
        <v>9404</v>
      </c>
      <c r="J245" s="340">
        <f t="shared" si="4"/>
        <v>1</v>
      </c>
    </row>
    <row r="246" spans="2:10" ht="15.75" customHeight="1" thickBot="1">
      <c r="B246" s="379"/>
      <c r="C246" s="360"/>
      <c r="D246" s="361"/>
      <c r="E246" s="30">
        <v>4440</v>
      </c>
      <c r="F246" s="191" t="s">
        <v>23</v>
      </c>
      <c r="G246" s="242">
        <v>8132</v>
      </c>
      <c r="H246" s="181">
        <v>9632</v>
      </c>
      <c r="I246" s="165">
        <v>9632</v>
      </c>
      <c r="J246" s="339">
        <f t="shared" si="4"/>
        <v>1</v>
      </c>
    </row>
    <row r="247" spans="2:10" ht="27" customHeight="1" thickBot="1">
      <c r="B247" s="379"/>
      <c r="C247" s="108">
        <v>80140</v>
      </c>
      <c r="D247" s="30"/>
      <c r="E247" s="30"/>
      <c r="F247" s="206" t="s">
        <v>59</v>
      </c>
      <c r="G247" s="105">
        <f>SUM(G248:G267)</f>
        <v>1940760</v>
      </c>
      <c r="H247" s="105">
        <f>SUM(H248:H267)</f>
        <v>2758939</v>
      </c>
      <c r="I247" s="326">
        <f>SUM(I248:I267)</f>
        <v>2758937</v>
      </c>
      <c r="J247" s="342">
        <f t="shared" si="4"/>
        <v>0.9999992750836463</v>
      </c>
    </row>
    <row r="248" spans="2:10" ht="34.5" customHeight="1">
      <c r="B248" s="379"/>
      <c r="C248" s="362"/>
      <c r="D248" s="102"/>
      <c r="E248" s="247">
        <v>3020</v>
      </c>
      <c r="F248" s="54" t="s">
        <v>53</v>
      </c>
      <c r="G248" s="83"/>
      <c r="H248" s="84">
        <v>1000</v>
      </c>
      <c r="I248" s="193">
        <v>1000</v>
      </c>
      <c r="J248" s="341">
        <f t="shared" si="4"/>
        <v>1</v>
      </c>
    </row>
    <row r="249" spans="2:10" ht="15.75" customHeight="1">
      <c r="B249" s="379"/>
      <c r="C249" s="483"/>
      <c r="D249" s="7"/>
      <c r="E249" s="58">
        <v>3240</v>
      </c>
      <c r="F249" s="188" t="s">
        <v>181</v>
      </c>
      <c r="G249" s="34"/>
      <c r="H249" s="55">
        <v>1200</v>
      </c>
      <c r="I249" s="37">
        <v>1200</v>
      </c>
      <c r="J249" s="340">
        <f t="shared" si="4"/>
        <v>1</v>
      </c>
    </row>
    <row r="250" spans="2:10" ht="16.5" customHeight="1">
      <c r="B250" s="379"/>
      <c r="C250" s="402"/>
      <c r="D250" s="3"/>
      <c r="E250" s="18">
        <v>4010</v>
      </c>
      <c r="F250" s="54" t="s">
        <v>6</v>
      </c>
      <c r="G250" s="32">
        <v>1202115</v>
      </c>
      <c r="H250" s="32">
        <v>1538872</v>
      </c>
      <c r="I250" s="41">
        <v>1538872</v>
      </c>
      <c r="J250" s="340">
        <f t="shared" si="4"/>
        <v>1</v>
      </c>
    </row>
    <row r="251" spans="2:10" ht="15.75" customHeight="1">
      <c r="B251" s="379"/>
      <c r="C251" s="402"/>
      <c r="D251" s="3"/>
      <c r="E251" s="20">
        <v>4040</v>
      </c>
      <c r="F251" s="54" t="s">
        <v>11</v>
      </c>
      <c r="G251" s="55">
        <v>132800</v>
      </c>
      <c r="H251" s="32">
        <v>122411</v>
      </c>
      <c r="I251" s="41">
        <v>122411</v>
      </c>
      <c r="J251" s="340">
        <f t="shared" si="4"/>
        <v>1</v>
      </c>
    </row>
    <row r="252" spans="2:10" ht="14.25" customHeight="1">
      <c r="B252" s="379"/>
      <c r="C252" s="402"/>
      <c r="D252" s="3"/>
      <c r="E252" s="20">
        <v>4110</v>
      </c>
      <c r="F252" s="54" t="s">
        <v>7</v>
      </c>
      <c r="G252" s="55">
        <v>240228</v>
      </c>
      <c r="H252" s="32">
        <v>322501</v>
      </c>
      <c r="I252" s="41">
        <v>322501</v>
      </c>
      <c r="J252" s="340">
        <f t="shared" si="4"/>
        <v>1</v>
      </c>
    </row>
    <row r="253" spans="2:10" ht="17.25" customHeight="1">
      <c r="B253" s="379"/>
      <c r="C253" s="402"/>
      <c r="D253" s="3"/>
      <c r="E253" s="20">
        <v>4120</v>
      </c>
      <c r="F253" s="54" t="s">
        <v>8</v>
      </c>
      <c r="G253" s="55">
        <v>32650</v>
      </c>
      <c r="H253" s="32">
        <v>45283</v>
      </c>
      <c r="I253" s="41">
        <v>45283</v>
      </c>
      <c r="J253" s="340">
        <f t="shared" si="4"/>
        <v>1</v>
      </c>
    </row>
    <row r="254" spans="2:10" ht="15.75" customHeight="1">
      <c r="B254" s="379"/>
      <c r="C254" s="402"/>
      <c r="D254" s="3"/>
      <c r="E254" s="20">
        <v>4140</v>
      </c>
      <c r="F254" s="54" t="s">
        <v>58</v>
      </c>
      <c r="G254" s="55">
        <v>5700</v>
      </c>
      <c r="H254" s="32">
        <v>7247</v>
      </c>
      <c r="I254" s="41">
        <v>7247</v>
      </c>
      <c r="J254" s="340">
        <f t="shared" si="4"/>
        <v>1</v>
      </c>
    </row>
    <row r="255" spans="2:10" ht="14.25" customHeight="1">
      <c r="B255" s="379"/>
      <c r="C255" s="402"/>
      <c r="D255" s="3"/>
      <c r="E255" s="20">
        <v>4210</v>
      </c>
      <c r="F255" s="54" t="s">
        <v>19</v>
      </c>
      <c r="G255" s="55">
        <v>181100</v>
      </c>
      <c r="H255" s="32">
        <v>245834</v>
      </c>
      <c r="I255" s="41">
        <v>245834</v>
      </c>
      <c r="J255" s="340">
        <f t="shared" si="4"/>
        <v>1</v>
      </c>
    </row>
    <row r="256" spans="2:10" ht="39" customHeight="1">
      <c r="B256" s="379"/>
      <c r="C256" s="402"/>
      <c r="D256" s="3"/>
      <c r="E256" s="20">
        <v>4215</v>
      </c>
      <c r="F256" s="54" t="s">
        <v>188</v>
      </c>
      <c r="G256" s="55"/>
      <c r="H256" s="32">
        <v>3899</v>
      </c>
      <c r="I256" s="41">
        <v>3899</v>
      </c>
      <c r="J256" s="340">
        <f t="shared" si="4"/>
        <v>1</v>
      </c>
    </row>
    <row r="257" spans="2:10" ht="40.5" customHeight="1">
      <c r="B257" s="379"/>
      <c r="C257" s="402"/>
      <c r="D257" s="3"/>
      <c r="E257" s="20">
        <v>4216</v>
      </c>
      <c r="F257" s="54" t="s">
        <v>187</v>
      </c>
      <c r="G257" s="55"/>
      <c r="H257" s="32">
        <v>2461</v>
      </c>
      <c r="I257" s="41">
        <v>2461</v>
      </c>
      <c r="J257" s="340">
        <f t="shared" si="4"/>
        <v>1</v>
      </c>
    </row>
    <row r="258" spans="2:10" ht="26.25" customHeight="1">
      <c r="B258" s="379"/>
      <c r="C258" s="402"/>
      <c r="D258" s="3"/>
      <c r="E258" s="20">
        <v>4240</v>
      </c>
      <c r="F258" s="54" t="s">
        <v>54</v>
      </c>
      <c r="G258" s="55">
        <v>8900</v>
      </c>
      <c r="H258" s="32">
        <v>7153</v>
      </c>
      <c r="I258" s="41">
        <v>7153</v>
      </c>
      <c r="J258" s="340">
        <f t="shared" si="4"/>
        <v>1</v>
      </c>
    </row>
    <row r="259" spans="2:10" ht="15.75" customHeight="1">
      <c r="B259" s="379"/>
      <c r="C259" s="402"/>
      <c r="D259" s="3"/>
      <c r="E259" s="20">
        <v>4260</v>
      </c>
      <c r="F259" s="54" t="s">
        <v>12</v>
      </c>
      <c r="G259" s="55">
        <v>33000</v>
      </c>
      <c r="H259" s="32">
        <v>142551</v>
      </c>
      <c r="I259" s="41">
        <v>142551</v>
      </c>
      <c r="J259" s="340">
        <f t="shared" si="4"/>
        <v>1</v>
      </c>
    </row>
    <row r="260" spans="2:10" ht="16.5" customHeight="1">
      <c r="B260" s="379"/>
      <c r="C260" s="402"/>
      <c r="D260" s="3"/>
      <c r="E260" s="18">
        <v>4270</v>
      </c>
      <c r="F260" s="54" t="s">
        <v>20</v>
      </c>
      <c r="G260" s="32"/>
      <c r="H260" s="32">
        <v>52490</v>
      </c>
      <c r="I260" s="41">
        <v>52490</v>
      </c>
      <c r="J260" s="340">
        <f t="shared" si="4"/>
        <v>1</v>
      </c>
    </row>
    <row r="261" spans="2:10" ht="15.75" customHeight="1">
      <c r="B261" s="379"/>
      <c r="C261" s="402"/>
      <c r="D261" s="4"/>
      <c r="E261" s="18">
        <v>4300</v>
      </c>
      <c r="F261" s="54" t="s">
        <v>21</v>
      </c>
      <c r="G261" s="32">
        <v>28100</v>
      </c>
      <c r="H261" s="32">
        <v>36415</v>
      </c>
      <c r="I261" s="41">
        <v>36413</v>
      </c>
      <c r="J261" s="340">
        <f t="shared" si="4"/>
        <v>0.9999450775779212</v>
      </c>
    </row>
    <row r="262" spans="2:10" ht="15" customHeight="1">
      <c r="B262" s="379"/>
      <c r="C262" s="402"/>
      <c r="D262" s="3"/>
      <c r="E262" s="20">
        <v>4410</v>
      </c>
      <c r="F262" s="54" t="s">
        <v>13</v>
      </c>
      <c r="G262" s="55">
        <v>2700</v>
      </c>
      <c r="H262" s="55">
        <v>2853</v>
      </c>
      <c r="I262" s="37">
        <v>2853</v>
      </c>
      <c r="J262" s="340">
        <f t="shared" si="4"/>
        <v>1</v>
      </c>
    </row>
    <row r="263" spans="2:10" ht="14.25" customHeight="1">
      <c r="B263" s="379"/>
      <c r="C263" s="402"/>
      <c r="D263" s="3"/>
      <c r="E263" s="20">
        <v>4425</v>
      </c>
      <c r="F263" s="54" t="s">
        <v>189</v>
      </c>
      <c r="G263" s="55"/>
      <c r="H263" s="55">
        <v>5944</v>
      </c>
      <c r="I263" s="37">
        <v>5944</v>
      </c>
      <c r="J263" s="340">
        <f t="shared" si="4"/>
        <v>1</v>
      </c>
    </row>
    <row r="264" spans="2:10" ht="15.75" customHeight="1">
      <c r="B264" s="379"/>
      <c r="C264" s="402"/>
      <c r="D264" s="3"/>
      <c r="E264" s="20">
        <v>4430</v>
      </c>
      <c r="F264" s="54" t="s">
        <v>60</v>
      </c>
      <c r="G264" s="55">
        <v>7950</v>
      </c>
      <c r="H264" s="32">
        <v>10524</v>
      </c>
      <c r="I264" s="41">
        <v>10524</v>
      </c>
      <c r="J264" s="340">
        <f t="shared" si="4"/>
        <v>1</v>
      </c>
    </row>
    <row r="265" spans="2:10" ht="15.75" customHeight="1">
      <c r="B265" s="379"/>
      <c r="C265" s="402"/>
      <c r="D265" s="3"/>
      <c r="E265" s="20">
        <v>4440</v>
      </c>
      <c r="F265" s="54" t="s">
        <v>23</v>
      </c>
      <c r="G265" s="55">
        <v>65517</v>
      </c>
      <c r="H265" s="32">
        <v>151552</v>
      </c>
      <c r="I265" s="41">
        <v>151552</v>
      </c>
      <c r="J265" s="340">
        <f t="shared" si="4"/>
        <v>1</v>
      </c>
    </row>
    <row r="266" spans="2:10" ht="27.75" customHeight="1">
      <c r="B266" s="379"/>
      <c r="C266" s="402"/>
      <c r="D266" s="3"/>
      <c r="E266" s="20">
        <v>4500</v>
      </c>
      <c r="F266" s="54" t="s">
        <v>190</v>
      </c>
      <c r="G266" s="55"/>
      <c r="H266" s="32">
        <v>1819</v>
      </c>
      <c r="I266" s="41">
        <v>1819</v>
      </c>
      <c r="J266" s="340">
        <f t="shared" si="4"/>
        <v>1</v>
      </c>
    </row>
    <row r="267" spans="2:10" ht="15.75" customHeight="1" thickBot="1">
      <c r="B267" s="379"/>
      <c r="C267" s="363"/>
      <c r="D267" s="167"/>
      <c r="E267" s="30">
        <v>6050</v>
      </c>
      <c r="F267" s="191" t="s">
        <v>160</v>
      </c>
      <c r="G267" s="223"/>
      <c r="H267" s="181">
        <v>56930</v>
      </c>
      <c r="I267" s="165">
        <v>56930</v>
      </c>
      <c r="J267" s="339">
        <f aca="true" t="shared" si="5" ref="J267:J330">I267/H267</f>
        <v>1</v>
      </c>
    </row>
    <row r="268" spans="2:10" ht="28.5" customHeight="1" thickBot="1">
      <c r="B268" s="379"/>
      <c r="C268" s="169">
        <v>80142</v>
      </c>
      <c r="D268" s="124"/>
      <c r="E268" s="118"/>
      <c r="F268" s="150" t="s">
        <v>110</v>
      </c>
      <c r="G268" s="196">
        <f>SUM(G269:G278)</f>
        <v>62000</v>
      </c>
      <c r="H268" s="196">
        <f>SUM(H269:H278)</f>
        <v>63000</v>
      </c>
      <c r="I268" s="282">
        <f>SUM(I269:I278)</f>
        <v>63000</v>
      </c>
      <c r="J268" s="342">
        <f t="shared" si="5"/>
        <v>1</v>
      </c>
    </row>
    <row r="269" spans="2:10" ht="15.75" customHeight="1">
      <c r="B269" s="379"/>
      <c r="C269" s="401"/>
      <c r="D269" s="47"/>
      <c r="E269" s="19">
        <v>4010</v>
      </c>
      <c r="F269" s="152" t="s">
        <v>6</v>
      </c>
      <c r="G269" s="84">
        <v>32920</v>
      </c>
      <c r="H269" s="84">
        <v>32490</v>
      </c>
      <c r="I269" s="193">
        <v>32490</v>
      </c>
      <c r="J269" s="341">
        <f t="shared" si="5"/>
        <v>1</v>
      </c>
    </row>
    <row r="270" spans="2:10" ht="15.75" customHeight="1">
      <c r="B270" s="379"/>
      <c r="C270" s="402"/>
      <c r="D270" s="3"/>
      <c r="E270" s="18">
        <v>4040</v>
      </c>
      <c r="F270" s="143" t="s">
        <v>11</v>
      </c>
      <c r="G270" s="32">
        <v>2400</v>
      </c>
      <c r="H270" s="32">
        <v>2387</v>
      </c>
      <c r="I270" s="41">
        <v>2387</v>
      </c>
      <c r="J270" s="340">
        <f t="shared" si="5"/>
        <v>1</v>
      </c>
    </row>
    <row r="271" spans="2:10" ht="15.75" customHeight="1">
      <c r="B271" s="379"/>
      <c r="C271" s="402"/>
      <c r="D271" s="3"/>
      <c r="E271" s="18">
        <v>4110</v>
      </c>
      <c r="F271" s="143" t="s">
        <v>7</v>
      </c>
      <c r="G271" s="32">
        <v>6440</v>
      </c>
      <c r="H271" s="32">
        <v>6018</v>
      </c>
      <c r="I271" s="41">
        <v>6018</v>
      </c>
      <c r="J271" s="340">
        <f t="shared" si="5"/>
        <v>1</v>
      </c>
    </row>
    <row r="272" spans="2:10" ht="15.75" customHeight="1">
      <c r="B272" s="379"/>
      <c r="C272" s="402"/>
      <c r="D272" s="3"/>
      <c r="E272" s="18">
        <v>4120</v>
      </c>
      <c r="F272" s="143" t="s">
        <v>8</v>
      </c>
      <c r="G272" s="32">
        <v>880</v>
      </c>
      <c r="H272" s="32">
        <v>810</v>
      </c>
      <c r="I272" s="41">
        <v>810</v>
      </c>
      <c r="J272" s="340">
        <f t="shared" si="5"/>
        <v>1</v>
      </c>
    </row>
    <row r="273" spans="2:10" ht="15.75" customHeight="1">
      <c r="B273" s="379"/>
      <c r="C273" s="402"/>
      <c r="D273" s="3"/>
      <c r="E273" s="18">
        <v>4210</v>
      </c>
      <c r="F273" s="143" t="s">
        <v>91</v>
      </c>
      <c r="G273" s="32">
        <v>860</v>
      </c>
      <c r="H273" s="32">
        <v>1879</v>
      </c>
      <c r="I273" s="41">
        <v>1879</v>
      </c>
      <c r="J273" s="340">
        <f t="shared" si="5"/>
        <v>1</v>
      </c>
    </row>
    <row r="274" spans="2:10" ht="15.75" customHeight="1">
      <c r="B274" s="379"/>
      <c r="C274" s="402"/>
      <c r="D274" s="3"/>
      <c r="E274" s="18">
        <v>4260</v>
      </c>
      <c r="F274" s="143" t="s">
        <v>12</v>
      </c>
      <c r="G274" s="32">
        <v>1600</v>
      </c>
      <c r="H274" s="32">
        <v>1597</v>
      </c>
      <c r="I274" s="41">
        <v>1597</v>
      </c>
      <c r="J274" s="340">
        <f t="shared" si="5"/>
        <v>1</v>
      </c>
    </row>
    <row r="275" spans="2:10" ht="15.75" customHeight="1">
      <c r="B275" s="379"/>
      <c r="C275" s="402"/>
      <c r="D275" s="3"/>
      <c r="E275" s="18">
        <v>4300</v>
      </c>
      <c r="F275" s="143" t="s">
        <v>33</v>
      </c>
      <c r="G275" s="32">
        <v>7800</v>
      </c>
      <c r="H275" s="32">
        <v>8383</v>
      </c>
      <c r="I275" s="41">
        <v>8383</v>
      </c>
      <c r="J275" s="340">
        <f t="shared" si="5"/>
        <v>1</v>
      </c>
    </row>
    <row r="276" spans="2:10" ht="15.75" customHeight="1">
      <c r="B276" s="379"/>
      <c r="C276" s="402"/>
      <c r="D276" s="3"/>
      <c r="E276" s="18">
        <v>4410</v>
      </c>
      <c r="F276" s="143" t="s">
        <v>13</v>
      </c>
      <c r="G276" s="32">
        <v>200</v>
      </c>
      <c r="H276" s="32">
        <v>380</v>
      </c>
      <c r="I276" s="41">
        <v>380</v>
      </c>
      <c r="J276" s="340">
        <f t="shared" si="5"/>
        <v>1</v>
      </c>
    </row>
    <row r="277" spans="2:10" ht="15.75" customHeight="1">
      <c r="B277" s="379"/>
      <c r="C277" s="402"/>
      <c r="D277" s="3"/>
      <c r="E277" s="18">
        <v>4430</v>
      </c>
      <c r="F277" s="143" t="s">
        <v>111</v>
      </c>
      <c r="G277" s="32">
        <v>6600</v>
      </c>
      <c r="H277" s="32">
        <v>6756</v>
      </c>
      <c r="I277" s="41">
        <v>6756</v>
      </c>
      <c r="J277" s="340">
        <f t="shared" si="5"/>
        <v>1</v>
      </c>
    </row>
    <row r="278" spans="2:10" ht="15.75" customHeight="1" thickBot="1">
      <c r="B278" s="379"/>
      <c r="C278" s="363"/>
      <c r="D278" s="167"/>
      <c r="E278" s="248">
        <v>4440</v>
      </c>
      <c r="F278" s="173" t="s">
        <v>23</v>
      </c>
      <c r="G278" s="191">
        <v>2300</v>
      </c>
      <c r="H278" s="181">
        <v>2300</v>
      </c>
      <c r="I278" s="165">
        <v>2300</v>
      </c>
      <c r="J278" s="339">
        <f t="shared" si="5"/>
        <v>1</v>
      </c>
    </row>
    <row r="279" spans="2:10" ht="15.75" customHeight="1" thickBot="1">
      <c r="B279" s="379"/>
      <c r="C279" s="169">
        <v>80147</v>
      </c>
      <c r="D279" s="124"/>
      <c r="E279" s="250"/>
      <c r="F279" s="251" t="s">
        <v>126</v>
      </c>
      <c r="G279" s="252">
        <f>SUM(G280:G290)</f>
        <v>95697</v>
      </c>
      <c r="H279" s="261">
        <f>SUM(H280:H290)</f>
        <v>95697</v>
      </c>
      <c r="I279" s="328">
        <f>SUM(I280:I290)</f>
        <v>95697</v>
      </c>
      <c r="J279" s="342">
        <f t="shared" si="5"/>
        <v>1</v>
      </c>
    </row>
    <row r="280" spans="2:10" ht="15.75" customHeight="1">
      <c r="B280" s="379"/>
      <c r="C280" s="401"/>
      <c r="D280" s="3"/>
      <c r="E280" s="91">
        <v>4010</v>
      </c>
      <c r="F280" s="249" t="s">
        <v>6</v>
      </c>
      <c r="G280" s="94">
        <v>53281</v>
      </c>
      <c r="H280" s="73">
        <v>40552</v>
      </c>
      <c r="I280" s="42">
        <v>40552</v>
      </c>
      <c r="J280" s="341">
        <f t="shared" si="5"/>
        <v>1</v>
      </c>
    </row>
    <row r="281" spans="2:10" ht="15.75" customHeight="1">
      <c r="B281" s="379"/>
      <c r="C281" s="402"/>
      <c r="D281" s="3"/>
      <c r="E281" s="53">
        <v>4040</v>
      </c>
      <c r="F281" s="172" t="s">
        <v>120</v>
      </c>
      <c r="G281" s="61">
        <v>2200</v>
      </c>
      <c r="H281" s="43">
        <v>2140</v>
      </c>
      <c r="I281" s="104">
        <v>2140</v>
      </c>
      <c r="J281" s="340">
        <f t="shared" si="5"/>
        <v>1</v>
      </c>
    </row>
    <row r="282" spans="2:10" ht="15.75" customHeight="1">
      <c r="B282" s="379"/>
      <c r="C282" s="402"/>
      <c r="D282" s="3"/>
      <c r="E282" s="60">
        <v>4110</v>
      </c>
      <c r="F282" s="171" t="s">
        <v>7</v>
      </c>
      <c r="G282" s="61">
        <v>10100</v>
      </c>
      <c r="H282" s="43">
        <v>7765</v>
      </c>
      <c r="I282" s="104">
        <v>7765</v>
      </c>
      <c r="J282" s="340">
        <f t="shared" si="5"/>
        <v>1</v>
      </c>
    </row>
    <row r="283" spans="2:10" ht="15.75" customHeight="1">
      <c r="B283" s="379"/>
      <c r="C283" s="402"/>
      <c r="D283" s="3"/>
      <c r="E283" s="53">
        <v>4120</v>
      </c>
      <c r="F283" s="171" t="s">
        <v>116</v>
      </c>
      <c r="G283" s="61">
        <v>1360</v>
      </c>
      <c r="H283" s="43">
        <v>1046</v>
      </c>
      <c r="I283" s="104">
        <v>1046</v>
      </c>
      <c r="J283" s="340">
        <f t="shared" si="5"/>
        <v>1</v>
      </c>
    </row>
    <row r="284" spans="2:10" ht="15.75" customHeight="1">
      <c r="B284" s="379"/>
      <c r="C284" s="402"/>
      <c r="D284" s="3"/>
      <c r="E284" s="60">
        <v>4210</v>
      </c>
      <c r="F284" s="171" t="s">
        <v>91</v>
      </c>
      <c r="G284" s="61">
        <v>5000</v>
      </c>
      <c r="H284" s="43">
        <v>6797</v>
      </c>
      <c r="I284" s="104">
        <v>6797</v>
      </c>
      <c r="J284" s="340">
        <f t="shared" si="5"/>
        <v>1</v>
      </c>
    </row>
    <row r="285" spans="2:10" ht="15.75" customHeight="1">
      <c r="B285" s="379"/>
      <c r="C285" s="402"/>
      <c r="D285" s="3"/>
      <c r="E285" s="53">
        <v>4230</v>
      </c>
      <c r="F285" s="171" t="s">
        <v>49</v>
      </c>
      <c r="G285" s="61">
        <v>100</v>
      </c>
      <c r="H285" s="43">
        <v>0</v>
      </c>
      <c r="I285" s="104">
        <v>0</v>
      </c>
      <c r="J285" s="340"/>
    </row>
    <row r="286" spans="2:10" ht="15.75" customHeight="1">
      <c r="B286" s="379"/>
      <c r="C286" s="402"/>
      <c r="D286" s="3"/>
      <c r="E286" s="60">
        <v>4240</v>
      </c>
      <c r="F286" s="255" t="s">
        <v>95</v>
      </c>
      <c r="G286" s="253">
        <v>3000</v>
      </c>
      <c r="H286" s="43">
        <v>15693</v>
      </c>
      <c r="I286" s="104">
        <v>15693</v>
      </c>
      <c r="J286" s="340">
        <f t="shared" si="5"/>
        <v>1</v>
      </c>
    </row>
    <row r="287" spans="2:10" ht="15.75" customHeight="1">
      <c r="B287" s="379"/>
      <c r="C287" s="402"/>
      <c r="D287" s="4"/>
      <c r="E287" s="91">
        <v>4260</v>
      </c>
      <c r="F287" s="255" t="s">
        <v>12</v>
      </c>
      <c r="G287" s="253">
        <v>12700</v>
      </c>
      <c r="H287" s="32">
        <v>12780</v>
      </c>
      <c r="I287" s="41">
        <v>12780</v>
      </c>
      <c r="J287" s="340">
        <f t="shared" si="5"/>
        <v>1</v>
      </c>
    </row>
    <row r="288" spans="2:10" ht="15.75" customHeight="1">
      <c r="B288" s="379"/>
      <c r="C288" s="402"/>
      <c r="D288" s="3"/>
      <c r="E288" s="53">
        <v>4300</v>
      </c>
      <c r="F288" s="255" t="s">
        <v>33</v>
      </c>
      <c r="G288" s="254">
        <v>4656</v>
      </c>
      <c r="H288" s="73">
        <v>5578</v>
      </c>
      <c r="I288" s="42">
        <v>5578</v>
      </c>
      <c r="J288" s="340">
        <f t="shared" si="5"/>
        <v>1</v>
      </c>
    </row>
    <row r="289" spans="2:10" ht="15.75" customHeight="1">
      <c r="B289" s="379"/>
      <c r="C289" s="402"/>
      <c r="D289" s="3"/>
      <c r="E289" s="60">
        <v>4410</v>
      </c>
      <c r="F289" s="255" t="s">
        <v>13</v>
      </c>
      <c r="G289" s="253">
        <v>200</v>
      </c>
      <c r="H289" s="104">
        <v>246</v>
      </c>
      <c r="I289" s="104">
        <v>246</v>
      </c>
      <c r="J289" s="340">
        <f t="shared" si="5"/>
        <v>1</v>
      </c>
    </row>
    <row r="290" spans="2:10" ht="15.75" customHeight="1" thickBot="1">
      <c r="B290" s="379"/>
      <c r="C290" s="363"/>
      <c r="D290" s="3"/>
      <c r="E290" s="248">
        <v>4440</v>
      </c>
      <c r="F290" s="256" t="s">
        <v>23</v>
      </c>
      <c r="G290" s="259">
        <v>3100</v>
      </c>
      <c r="H290" s="165">
        <v>3100</v>
      </c>
      <c r="I290" s="165">
        <v>3100</v>
      </c>
      <c r="J290" s="339">
        <f t="shared" si="5"/>
        <v>1</v>
      </c>
    </row>
    <row r="291" spans="2:10" ht="15.75" customHeight="1" thickBot="1">
      <c r="B291" s="379"/>
      <c r="C291" s="168">
        <v>80195</v>
      </c>
      <c r="D291" s="167"/>
      <c r="E291" s="30"/>
      <c r="F291" s="206" t="s">
        <v>93</v>
      </c>
      <c r="G291" s="260">
        <f>SUM(G292:G295)</f>
        <v>6000</v>
      </c>
      <c r="H291" s="260">
        <f>SUM(H292:H295)</f>
        <v>9387</v>
      </c>
      <c r="I291" s="329">
        <f>SUM(I292:I295)</f>
        <v>7680</v>
      </c>
      <c r="J291" s="342">
        <f t="shared" si="5"/>
        <v>0.8181527644614893</v>
      </c>
    </row>
    <row r="292" spans="2:10" ht="15.75" customHeight="1">
      <c r="B292" s="379"/>
      <c r="C292" s="416"/>
      <c r="D292" s="3"/>
      <c r="E292" s="20">
        <v>4210</v>
      </c>
      <c r="F292" s="188" t="s">
        <v>91</v>
      </c>
      <c r="G292" s="38">
        <v>600</v>
      </c>
      <c r="H292" s="55">
        <v>2399</v>
      </c>
      <c r="I292" s="37">
        <v>2376</v>
      </c>
      <c r="J292" s="341">
        <f t="shared" si="5"/>
        <v>0.9904126719466444</v>
      </c>
    </row>
    <row r="293" spans="2:10" ht="15.75" customHeight="1">
      <c r="B293" s="379"/>
      <c r="C293" s="416"/>
      <c r="D293" s="3"/>
      <c r="E293" s="18">
        <v>4300</v>
      </c>
      <c r="F293" s="54" t="s">
        <v>33</v>
      </c>
      <c r="G293" s="59">
        <v>3000</v>
      </c>
      <c r="H293" s="32">
        <v>4551</v>
      </c>
      <c r="I293" s="41">
        <v>2867</v>
      </c>
      <c r="J293" s="340">
        <f t="shared" si="5"/>
        <v>0.6299714348494836</v>
      </c>
    </row>
    <row r="294" spans="2:10" ht="15.75" customHeight="1">
      <c r="B294" s="379"/>
      <c r="C294" s="416"/>
      <c r="D294" s="3"/>
      <c r="E294" s="28">
        <v>4410</v>
      </c>
      <c r="F294" s="54" t="s">
        <v>127</v>
      </c>
      <c r="G294" s="57">
        <v>400</v>
      </c>
      <c r="H294" s="32">
        <v>437</v>
      </c>
      <c r="I294" s="41">
        <v>437</v>
      </c>
      <c r="J294" s="340">
        <f t="shared" si="5"/>
        <v>1</v>
      </c>
    </row>
    <row r="295" spans="2:10" ht="16.5" thickBot="1">
      <c r="B295" s="387"/>
      <c r="C295" s="417"/>
      <c r="D295" s="3"/>
      <c r="E295" s="28">
        <v>4440</v>
      </c>
      <c r="F295" s="256" t="s">
        <v>23</v>
      </c>
      <c r="G295" s="57">
        <v>2000</v>
      </c>
      <c r="H295" s="181">
        <v>2000</v>
      </c>
      <c r="I295" s="165">
        <v>2000</v>
      </c>
      <c r="J295" s="339">
        <f t="shared" si="5"/>
        <v>1</v>
      </c>
    </row>
    <row r="296" spans="2:10" ht="19.5" customHeight="1" thickBot="1">
      <c r="B296" s="115">
        <v>851</v>
      </c>
      <c r="C296" s="407"/>
      <c r="D296" s="408"/>
      <c r="E296" s="118"/>
      <c r="F296" s="150" t="s">
        <v>61</v>
      </c>
      <c r="G296" s="126">
        <f>SUM(G297+G299+G301+G303)</f>
        <v>504200</v>
      </c>
      <c r="H296" s="126">
        <f>SUM(H297+H299+H301+H303)</f>
        <v>786397</v>
      </c>
      <c r="I296" s="325">
        <f>SUM(I297+I299+I301+I303)</f>
        <v>766940</v>
      </c>
      <c r="J296" s="342">
        <f t="shared" si="5"/>
        <v>0.9752580439650711</v>
      </c>
    </row>
    <row r="297" spans="2:10" ht="15.75" customHeight="1" thickBot="1">
      <c r="B297" s="373"/>
      <c r="C297" s="266">
        <v>85111</v>
      </c>
      <c r="D297" s="47"/>
      <c r="E297" s="118"/>
      <c r="F297" s="150" t="s">
        <v>191</v>
      </c>
      <c r="G297" s="126">
        <f>SUM(G298)</f>
        <v>0</v>
      </c>
      <c r="H297" s="126">
        <f>SUM(H298)</f>
        <v>100000</v>
      </c>
      <c r="I297" s="325">
        <f>SUM(I298)</f>
        <v>89280</v>
      </c>
      <c r="J297" s="342">
        <f t="shared" si="5"/>
        <v>0.8928</v>
      </c>
    </row>
    <row r="298" spans="2:10" ht="15.75" customHeight="1" thickBot="1">
      <c r="B298" s="379"/>
      <c r="C298" s="263"/>
      <c r="D298" s="47"/>
      <c r="E298" s="118">
        <v>2560</v>
      </c>
      <c r="F298" s="272" t="s">
        <v>193</v>
      </c>
      <c r="G298" s="331"/>
      <c r="H298" s="332">
        <v>100000</v>
      </c>
      <c r="I298" s="333">
        <v>89280</v>
      </c>
      <c r="J298" s="343">
        <f t="shared" si="5"/>
        <v>0.8928</v>
      </c>
    </row>
    <row r="299" spans="2:10" ht="17.25" customHeight="1" thickBot="1">
      <c r="B299" s="379"/>
      <c r="C299" s="266">
        <v>85121</v>
      </c>
      <c r="D299" s="47"/>
      <c r="E299" s="118"/>
      <c r="F299" s="150" t="s">
        <v>192</v>
      </c>
      <c r="G299" s="126">
        <f>SUM(G300)</f>
        <v>0</v>
      </c>
      <c r="H299" s="126">
        <f>SUM(H300)</f>
        <v>141900</v>
      </c>
      <c r="I299" s="325">
        <f>SUM(I300)</f>
        <v>141004</v>
      </c>
      <c r="J299" s="342">
        <f t="shared" si="5"/>
        <v>0.9936856941508104</v>
      </c>
    </row>
    <row r="300" spans="2:10" ht="15.75" customHeight="1" thickBot="1">
      <c r="B300" s="379"/>
      <c r="C300" s="263"/>
      <c r="D300" s="47"/>
      <c r="E300" s="118">
        <v>6050</v>
      </c>
      <c r="F300" s="191" t="s">
        <v>160</v>
      </c>
      <c r="G300" s="331"/>
      <c r="H300" s="332">
        <v>141900</v>
      </c>
      <c r="I300" s="333">
        <v>141004</v>
      </c>
      <c r="J300" s="343">
        <f t="shared" si="5"/>
        <v>0.9936856941508104</v>
      </c>
    </row>
    <row r="301" spans="2:10" ht="51.75" customHeight="1" thickBot="1">
      <c r="B301" s="379"/>
      <c r="C301" s="486">
        <v>85156</v>
      </c>
      <c r="D301" s="470"/>
      <c r="E301" s="118"/>
      <c r="F301" s="150" t="s">
        <v>65</v>
      </c>
      <c r="G301" s="209">
        <f>SUM(G302)</f>
        <v>494700</v>
      </c>
      <c r="H301" s="209">
        <f>SUM(H302)</f>
        <v>534867</v>
      </c>
      <c r="I301" s="244">
        <f>SUM(I302)</f>
        <v>527126</v>
      </c>
      <c r="J301" s="342">
        <f t="shared" si="5"/>
        <v>0.985527243221212</v>
      </c>
    </row>
    <row r="302" spans="2:10" ht="17.25" customHeight="1" thickBot="1">
      <c r="B302" s="379"/>
      <c r="C302" s="487"/>
      <c r="D302" s="479"/>
      <c r="E302" s="30">
        <v>4130</v>
      </c>
      <c r="F302" s="262" t="s">
        <v>66</v>
      </c>
      <c r="G302" s="242">
        <v>494700</v>
      </c>
      <c r="H302" s="223">
        <v>534867</v>
      </c>
      <c r="I302" s="179">
        <v>527126</v>
      </c>
      <c r="J302" s="343">
        <f t="shared" si="5"/>
        <v>0.985527243221212</v>
      </c>
    </row>
    <row r="303" spans="2:10" ht="16.5" customHeight="1" thickBot="1">
      <c r="B303" s="379"/>
      <c r="C303" s="264">
        <v>85195</v>
      </c>
      <c r="D303" s="167"/>
      <c r="E303" s="118"/>
      <c r="F303" s="150" t="s">
        <v>93</v>
      </c>
      <c r="G303" s="268">
        <f>SUM(G304:G307)</f>
        <v>9500</v>
      </c>
      <c r="H303" s="268">
        <f>SUM(H304:H307)</f>
        <v>9630</v>
      </c>
      <c r="I303" s="330">
        <f>SUM(I304:I307)</f>
        <v>9530</v>
      </c>
      <c r="J303" s="342">
        <f t="shared" si="5"/>
        <v>0.9896157840083074</v>
      </c>
    </row>
    <row r="304" spans="2:10" ht="16.5" customHeight="1">
      <c r="B304" s="379"/>
      <c r="C304" s="267"/>
      <c r="D304" s="3"/>
      <c r="E304" s="20">
        <v>3030</v>
      </c>
      <c r="F304" s="188" t="s">
        <v>194</v>
      </c>
      <c r="G304" s="93"/>
      <c r="H304" s="55">
        <v>2404</v>
      </c>
      <c r="I304" s="37">
        <v>2404</v>
      </c>
      <c r="J304" s="341">
        <f t="shared" si="5"/>
        <v>1</v>
      </c>
    </row>
    <row r="305" spans="2:10" ht="16.5" customHeight="1">
      <c r="B305" s="379"/>
      <c r="C305" s="417"/>
      <c r="D305" s="3"/>
      <c r="E305" s="20">
        <v>4210</v>
      </c>
      <c r="F305" s="188" t="s">
        <v>91</v>
      </c>
      <c r="G305" s="75">
        <v>1500</v>
      </c>
      <c r="H305" s="55">
        <v>487</v>
      </c>
      <c r="I305" s="37">
        <v>387</v>
      </c>
      <c r="J305" s="340">
        <f t="shared" si="5"/>
        <v>0.7946611909650924</v>
      </c>
    </row>
    <row r="306" spans="2:10" ht="17.25" customHeight="1">
      <c r="B306" s="379"/>
      <c r="C306" s="417"/>
      <c r="D306" s="3"/>
      <c r="E306" s="20">
        <v>4300</v>
      </c>
      <c r="F306" s="54" t="s">
        <v>33</v>
      </c>
      <c r="G306" s="75">
        <v>7500</v>
      </c>
      <c r="H306" s="41">
        <v>6739</v>
      </c>
      <c r="I306" s="41">
        <v>6739</v>
      </c>
      <c r="J306" s="340">
        <f t="shared" si="5"/>
        <v>1</v>
      </c>
    </row>
    <row r="307" spans="2:10" ht="15.75" customHeight="1" thickBot="1">
      <c r="B307" s="387"/>
      <c r="C307" s="417"/>
      <c r="D307" s="3"/>
      <c r="E307" s="88">
        <v>4410</v>
      </c>
      <c r="F307" s="191" t="s">
        <v>127</v>
      </c>
      <c r="G307" s="181">
        <v>500</v>
      </c>
      <c r="H307" s="82">
        <v>0</v>
      </c>
      <c r="I307" s="309">
        <v>0</v>
      </c>
      <c r="J307" s="339"/>
    </row>
    <row r="308" spans="2:10" ht="18.75" customHeight="1" thickBot="1">
      <c r="B308" s="265">
        <v>852</v>
      </c>
      <c r="C308" s="407"/>
      <c r="D308" s="408"/>
      <c r="E308" s="118"/>
      <c r="F308" s="150" t="s">
        <v>94</v>
      </c>
      <c r="G308" s="119">
        <f>SUM(G309+G328+G341+G344+G346+G349)</f>
        <v>3806500</v>
      </c>
      <c r="H308" s="119">
        <f>SUM(H309+H328+H341+H344+H346+H349)</f>
        <v>3792318</v>
      </c>
      <c r="I308" s="306">
        <f>SUM(I309+I328+I341+I344+I346+I349)</f>
        <v>3788431</v>
      </c>
      <c r="J308" s="342">
        <f t="shared" si="5"/>
        <v>0.9989750332118773</v>
      </c>
    </row>
    <row r="309" spans="2:10" ht="25.5" customHeight="1" thickBot="1">
      <c r="B309" s="374"/>
      <c r="C309" s="115">
        <v>85201</v>
      </c>
      <c r="D309" s="159"/>
      <c r="E309" s="118"/>
      <c r="F309" s="150" t="s">
        <v>67</v>
      </c>
      <c r="G309" s="209">
        <f>SUM(G310:G327)</f>
        <v>2592000</v>
      </c>
      <c r="H309" s="209">
        <f>SUM(H310:H327)</f>
        <v>2593472</v>
      </c>
      <c r="I309" s="244">
        <f>SUM(I310:I327)</f>
        <v>2592573</v>
      </c>
      <c r="J309" s="342">
        <f t="shared" si="5"/>
        <v>0.9996533604372825</v>
      </c>
    </row>
    <row r="310" spans="2:10" ht="27.75" customHeight="1">
      <c r="B310" s="379"/>
      <c r="C310" s="442"/>
      <c r="D310" s="270"/>
      <c r="E310" s="19">
        <v>2540</v>
      </c>
      <c r="F310" s="182" t="s">
        <v>132</v>
      </c>
      <c r="G310" s="240">
        <v>934200</v>
      </c>
      <c r="H310" s="84">
        <v>962550</v>
      </c>
      <c r="I310" s="193">
        <v>962550</v>
      </c>
      <c r="J310" s="341">
        <f t="shared" si="5"/>
        <v>1</v>
      </c>
    </row>
    <row r="311" spans="2:10" ht="27" customHeight="1">
      <c r="B311" s="379"/>
      <c r="C311" s="443"/>
      <c r="D311" s="16"/>
      <c r="E311" s="20">
        <v>3020</v>
      </c>
      <c r="F311" s="54" t="s">
        <v>62</v>
      </c>
      <c r="G311" s="38">
        <v>36618</v>
      </c>
      <c r="H311" s="32">
        <v>33436</v>
      </c>
      <c r="I311" s="41">
        <v>33436</v>
      </c>
      <c r="J311" s="340">
        <f t="shared" si="5"/>
        <v>1</v>
      </c>
    </row>
    <row r="312" spans="2:10" ht="15.75" customHeight="1">
      <c r="B312" s="379"/>
      <c r="C312" s="443"/>
      <c r="D312" s="16"/>
      <c r="E312" s="18">
        <v>3110</v>
      </c>
      <c r="F312" s="54" t="s">
        <v>68</v>
      </c>
      <c r="G312" s="38">
        <v>245524</v>
      </c>
      <c r="H312" s="32">
        <v>158281</v>
      </c>
      <c r="I312" s="41">
        <v>158281</v>
      </c>
      <c r="J312" s="340">
        <f t="shared" si="5"/>
        <v>1</v>
      </c>
    </row>
    <row r="313" spans="2:10" ht="17.25" customHeight="1">
      <c r="B313" s="379"/>
      <c r="C313" s="443"/>
      <c r="D313" s="16"/>
      <c r="E313" s="20">
        <v>4010</v>
      </c>
      <c r="F313" s="54" t="s">
        <v>6</v>
      </c>
      <c r="G313" s="38">
        <v>648234</v>
      </c>
      <c r="H313" s="32">
        <v>656201</v>
      </c>
      <c r="I313" s="41">
        <v>655451</v>
      </c>
      <c r="J313" s="340">
        <f t="shared" si="5"/>
        <v>0.9988570575174375</v>
      </c>
    </row>
    <row r="314" spans="2:10" ht="16.5" customHeight="1">
      <c r="B314" s="379"/>
      <c r="C314" s="443"/>
      <c r="D314" s="16"/>
      <c r="E314" s="20">
        <v>4040</v>
      </c>
      <c r="F314" s="54" t="s">
        <v>11</v>
      </c>
      <c r="G314" s="38">
        <v>53994</v>
      </c>
      <c r="H314" s="32">
        <v>49375</v>
      </c>
      <c r="I314" s="41">
        <v>49374</v>
      </c>
      <c r="J314" s="340">
        <f t="shared" si="5"/>
        <v>0.999979746835443</v>
      </c>
    </row>
    <row r="315" spans="2:10" ht="20.25" customHeight="1">
      <c r="B315" s="379"/>
      <c r="C315" s="443"/>
      <c r="D315" s="16"/>
      <c r="E315" s="20">
        <v>4110</v>
      </c>
      <c r="F315" s="54" t="s">
        <v>7</v>
      </c>
      <c r="G315" s="38">
        <v>129770</v>
      </c>
      <c r="H315" s="32">
        <v>129033</v>
      </c>
      <c r="I315" s="41">
        <v>128902</v>
      </c>
      <c r="J315" s="340">
        <f t="shared" si="5"/>
        <v>0.9989847558376539</v>
      </c>
    </row>
    <row r="316" spans="2:10" ht="15.75" customHeight="1">
      <c r="B316" s="379"/>
      <c r="C316" s="443"/>
      <c r="D316" s="16"/>
      <c r="E316" s="20">
        <v>4120</v>
      </c>
      <c r="F316" s="54" t="s">
        <v>8</v>
      </c>
      <c r="G316" s="38">
        <v>17956</v>
      </c>
      <c r="H316" s="32">
        <v>17825</v>
      </c>
      <c r="I316" s="41">
        <v>17807</v>
      </c>
      <c r="J316" s="340">
        <f t="shared" si="5"/>
        <v>0.9989901823281907</v>
      </c>
    </row>
    <row r="317" spans="2:10" ht="17.25" customHeight="1">
      <c r="B317" s="379"/>
      <c r="C317" s="443"/>
      <c r="D317" s="16"/>
      <c r="E317" s="20">
        <v>4210</v>
      </c>
      <c r="F317" s="54" t="s">
        <v>9</v>
      </c>
      <c r="G317" s="38">
        <v>65041</v>
      </c>
      <c r="H317" s="32">
        <v>172289</v>
      </c>
      <c r="I317" s="41">
        <v>172289</v>
      </c>
      <c r="J317" s="340">
        <f t="shared" si="5"/>
        <v>1</v>
      </c>
    </row>
    <row r="318" spans="2:10" ht="16.5" customHeight="1">
      <c r="B318" s="379"/>
      <c r="C318" s="443"/>
      <c r="D318" s="16"/>
      <c r="E318" s="20">
        <v>4220</v>
      </c>
      <c r="F318" s="54" t="s">
        <v>69</v>
      </c>
      <c r="G318" s="38">
        <v>149100</v>
      </c>
      <c r="H318" s="32">
        <v>106646</v>
      </c>
      <c r="I318" s="41">
        <v>106646</v>
      </c>
      <c r="J318" s="340">
        <f t="shared" si="5"/>
        <v>1</v>
      </c>
    </row>
    <row r="319" spans="2:10" ht="16.5" customHeight="1">
      <c r="B319" s="379"/>
      <c r="C319" s="443"/>
      <c r="D319" s="16"/>
      <c r="E319" s="20">
        <v>4230</v>
      </c>
      <c r="F319" s="54" t="s">
        <v>49</v>
      </c>
      <c r="G319" s="38">
        <v>8000</v>
      </c>
      <c r="H319" s="32">
        <v>12356</v>
      </c>
      <c r="I319" s="41">
        <v>12357</v>
      </c>
      <c r="J319" s="340">
        <f t="shared" si="5"/>
        <v>1.0000809323405633</v>
      </c>
    </row>
    <row r="320" spans="2:10" ht="17.25" customHeight="1">
      <c r="B320" s="379"/>
      <c r="C320" s="443"/>
      <c r="D320" s="81"/>
      <c r="E320" s="20">
        <v>4240</v>
      </c>
      <c r="F320" s="54" t="s">
        <v>70</v>
      </c>
      <c r="G320" s="38">
        <v>10000</v>
      </c>
      <c r="H320" s="32">
        <v>7230</v>
      </c>
      <c r="I320" s="32">
        <v>7230</v>
      </c>
      <c r="J320" s="340">
        <f t="shared" si="5"/>
        <v>1</v>
      </c>
    </row>
    <row r="321" spans="2:10" ht="15.75" customHeight="1">
      <c r="B321" s="379"/>
      <c r="C321" s="443"/>
      <c r="D321" s="16"/>
      <c r="E321" s="20">
        <v>4260</v>
      </c>
      <c r="F321" s="54" t="s">
        <v>63</v>
      </c>
      <c r="G321" s="38">
        <v>118000</v>
      </c>
      <c r="H321" s="32">
        <v>109810</v>
      </c>
      <c r="I321" s="32">
        <v>109810</v>
      </c>
      <c r="J321" s="340">
        <f t="shared" si="5"/>
        <v>1</v>
      </c>
    </row>
    <row r="322" spans="2:11" ht="15.75" customHeight="1">
      <c r="B322" s="379"/>
      <c r="C322" s="443"/>
      <c r="D322" s="16"/>
      <c r="E322" s="20">
        <v>4270</v>
      </c>
      <c r="F322" s="54" t="s">
        <v>20</v>
      </c>
      <c r="G322" s="38">
        <v>80000</v>
      </c>
      <c r="H322" s="32">
        <v>33298</v>
      </c>
      <c r="I322" s="32">
        <v>33298</v>
      </c>
      <c r="J322" s="340">
        <f t="shared" si="5"/>
        <v>1</v>
      </c>
      <c r="K322" s="62"/>
    </row>
    <row r="323" spans="2:11" ht="15.75" customHeight="1">
      <c r="B323" s="379"/>
      <c r="C323" s="443"/>
      <c r="D323" s="16"/>
      <c r="E323" s="20">
        <v>4280</v>
      </c>
      <c r="F323" s="54" t="s">
        <v>175</v>
      </c>
      <c r="G323" s="38"/>
      <c r="H323" s="32">
        <v>720</v>
      </c>
      <c r="I323" s="32">
        <v>720</v>
      </c>
      <c r="J323" s="340">
        <f t="shared" si="5"/>
        <v>1</v>
      </c>
      <c r="K323" s="62"/>
    </row>
    <row r="324" spans="2:10" ht="17.25" customHeight="1">
      <c r="B324" s="379"/>
      <c r="C324" s="443"/>
      <c r="D324" s="16"/>
      <c r="E324" s="20">
        <v>4300</v>
      </c>
      <c r="F324" s="54" t="s">
        <v>10</v>
      </c>
      <c r="G324" s="38">
        <v>50480</v>
      </c>
      <c r="H324" s="32">
        <v>94903</v>
      </c>
      <c r="I324" s="32">
        <v>94903</v>
      </c>
      <c r="J324" s="340">
        <f t="shared" si="5"/>
        <v>1</v>
      </c>
    </row>
    <row r="325" spans="2:10" ht="16.5" customHeight="1">
      <c r="B325" s="379"/>
      <c r="C325" s="443"/>
      <c r="D325" s="16"/>
      <c r="E325" s="20">
        <v>4410</v>
      </c>
      <c r="F325" s="54" t="s">
        <v>13</v>
      </c>
      <c r="G325" s="38">
        <v>2000</v>
      </c>
      <c r="H325" s="32">
        <v>3776</v>
      </c>
      <c r="I325" s="32">
        <v>3776</v>
      </c>
      <c r="J325" s="340">
        <f t="shared" si="5"/>
        <v>1</v>
      </c>
    </row>
    <row r="326" spans="2:10" ht="15.75" customHeight="1">
      <c r="B326" s="379"/>
      <c r="C326" s="443"/>
      <c r="D326" s="16"/>
      <c r="E326" s="20">
        <v>4430</v>
      </c>
      <c r="F326" s="54" t="s">
        <v>64</v>
      </c>
      <c r="G326" s="38">
        <v>5900</v>
      </c>
      <c r="H326" s="32">
        <v>5294</v>
      </c>
      <c r="I326" s="32">
        <v>5294</v>
      </c>
      <c r="J326" s="340">
        <f t="shared" si="5"/>
        <v>1</v>
      </c>
    </row>
    <row r="327" spans="2:10" ht="16.5" customHeight="1" thickBot="1">
      <c r="B327" s="379"/>
      <c r="C327" s="444"/>
      <c r="D327" s="258"/>
      <c r="E327" s="30">
        <v>4440</v>
      </c>
      <c r="F327" s="191" t="s">
        <v>195</v>
      </c>
      <c r="G327" s="242">
        <v>37183</v>
      </c>
      <c r="H327" s="181">
        <v>40449</v>
      </c>
      <c r="I327" s="181">
        <v>40449</v>
      </c>
      <c r="J327" s="339">
        <f t="shared" si="5"/>
        <v>1</v>
      </c>
    </row>
    <row r="328" spans="2:10" ht="16.5" customHeight="1" thickBot="1">
      <c r="B328" s="379"/>
      <c r="C328" s="370">
        <v>85203</v>
      </c>
      <c r="D328" s="477"/>
      <c r="E328" s="127"/>
      <c r="F328" s="112" t="s">
        <v>71</v>
      </c>
      <c r="G328" s="196">
        <f>SUM(G329:G340)</f>
        <v>185000</v>
      </c>
      <c r="H328" s="196">
        <f>SUM(H329:H340)</f>
        <v>210000</v>
      </c>
      <c r="I328" s="282">
        <f>SUM(I329:I340)</f>
        <v>210000</v>
      </c>
      <c r="J328" s="342">
        <f t="shared" si="5"/>
        <v>1</v>
      </c>
    </row>
    <row r="329" spans="2:10" ht="18" customHeight="1">
      <c r="B329" s="379"/>
      <c r="C329" s="401"/>
      <c r="D329" s="47"/>
      <c r="E329" s="19">
        <v>4010</v>
      </c>
      <c r="F329" s="182" t="s">
        <v>6</v>
      </c>
      <c r="G329" s="240">
        <v>96980</v>
      </c>
      <c r="H329" s="84">
        <v>98950</v>
      </c>
      <c r="I329" s="84">
        <v>98950</v>
      </c>
      <c r="J329" s="341">
        <f t="shared" si="5"/>
        <v>1</v>
      </c>
    </row>
    <row r="330" spans="2:10" ht="18" customHeight="1">
      <c r="B330" s="379"/>
      <c r="C330" s="402"/>
      <c r="D330" s="3"/>
      <c r="E330" s="20">
        <v>4040</v>
      </c>
      <c r="F330" s="54" t="s">
        <v>11</v>
      </c>
      <c r="G330" s="38">
        <v>7770</v>
      </c>
      <c r="H330" s="32">
        <v>7169</v>
      </c>
      <c r="I330" s="32">
        <v>7169</v>
      </c>
      <c r="J330" s="340">
        <f t="shared" si="5"/>
        <v>1</v>
      </c>
    </row>
    <row r="331" spans="2:10" ht="15.75" customHeight="1">
      <c r="B331" s="379"/>
      <c r="C331" s="402"/>
      <c r="D331" s="4"/>
      <c r="E331" s="20">
        <v>4110</v>
      </c>
      <c r="F331" s="54" t="s">
        <v>90</v>
      </c>
      <c r="G331" s="38">
        <v>17200</v>
      </c>
      <c r="H331" s="32">
        <v>17200</v>
      </c>
      <c r="I331" s="32">
        <v>17200</v>
      </c>
      <c r="J331" s="340">
        <f aca="true" t="shared" si="6" ref="J331:J393">I331/H331</f>
        <v>1</v>
      </c>
    </row>
    <row r="332" spans="2:10" ht="15.75" customHeight="1">
      <c r="B332" s="379"/>
      <c r="C332" s="402"/>
      <c r="D332" s="3"/>
      <c r="E332" s="20">
        <v>4120</v>
      </c>
      <c r="F332" s="54" t="s">
        <v>8</v>
      </c>
      <c r="G332" s="38">
        <v>2380</v>
      </c>
      <c r="H332" s="32">
        <v>2380</v>
      </c>
      <c r="I332" s="32">
        <v>2380</v>
      </c>
      <c r="J332" s="340">
        <f t="shared" si="6"/>
        <v>1</v>
      </c>
    </row>
    <row r="333" spans="2:10" ht="15.75" customHeight="1">
      <c r="B333" s="379"/>
      <c r="C333" s="402"/>
      <c r="D333" s="3"/>
      <c r="E333" s="20">
        <v>4210</v>
      </c>
      <c r="F333" s="54" t="s">
        <v>91</v>
      </c>
      <c r="G333" s="38">
        <v>7000</v>
      </c>
      <c r="H333" s="32">
        <v>7904</v>
      </c>
      <c r="I333" s="32">
        <v>7904</v>
      </c>
      <c r="J333" s="340">
        <f t="shared" si="6"/>
        <v>1</v>
      </c>
    </row>
    <row r="334" spans="2:10" ht="15.75" customHeight="1">
      <c r="B334" s="379"/>
      <c r="C334" s="402"/>
      <c r="D334" s="3"/>
      <c r="E334" s="18">
        <v>4220</v>
      </c>
      <c r="F334" s="54" t="s">
        <v>69</v>
      </c>
      <c r="G334" s="59">
        <v>8000</v>
      </c>
      <c r="H334" s="32">
        <v>6250</v>
      </c>
      <c r="I334" s="32">
        <v>6250</v>
      </c>
      <c r="J334" s="340">
        <f t="shared" si="6"/>
        <v>1</v>
      </c>
    </row>
    <row r="335" spans="2:10" ht="15.75" customHeight="1">
      <c r="B335" s="379"/>
      <c r="C335" s="402"/>
      <c r="D335" s="3"/>
      <c r="E335" s="18">
        <v>4240</v>
      </c>
      <c r="F335" s="54" t="s">
        <v>95</v>
      </c>
      <c r="G335" s="59">
        <v>430</v>
      </c>
      <c r="H335" s="32">
        <v>287</v>
      </c>
      <c r="I335" s="32">
        <v>287</v>
      </c>
      <c r="J335" s="340">
        <f t="shared" si="6"/>
        <v>1</v>
      </c>
    </row>
    <row r="336" spans="2:10" ht="15.75" customHeight="1">
      <c r="B336" s="379"/>
      <c r="C336" s="402"/>
      <c r="D336" s="3"/>
      <c r="E336" s="20">
        <v>4260</v>
      </c>
      <c r="F336" s="54" t="s">
        <v>12</v>
      </c>
      <c r="G336" s="38">
        <v>12500</v>
      </c>
      <c r="H336" s="32">
        <v>9617</v>
      </c>
      <c r="I336" s="32">
        <v>9617</v>
      </c>
      <c r="J336" s="340">
        <f t="shared" si="6"/>
        <v>1</v>
      </c>
    </row>
    <row r="337" spans="2:10" ht="15.75" customHeight="1">
      <c r="B337" s="379"/>
      <c r="C337" s="402"/>
      <c r="D337" s="3"/>
      <c r="E337" s="20">
        <v>4300</v>
      </c>
      <c r="F337" s="54" t="s">
        <v>33</v>
      </c>
      <c r="G337" s="38">
        <v>25210</v>
      </c>
      <c r="H337" s="32">
        <v>54221</v>
      </c>
      <c r="I337" s="32">
        <v>54221</v>
      </c>
      <c r="J337" s="340">
        <f t="shared" si="6"/>
        <v>1</v>
      </c>
    </row>
    <row r="338" spans="2:10" ht="15.75" customHeight="1">
      <c r="B338" s="379"/>
      <c r="C338" s="402"/>
      <c r="D338" s="3"/>
      <c r="E338" s="20">
        <v>4410</v>
      </c>
      <c r="F338" s="54" t="s">
        <v>13</v>
      </c>
      <c r="G338" s="38">
        <v>2400</v>
      </c>
      <c r="H338" s="32">
        <v>1727</v>
      </c>
      <c r="I338" s="32">
        <v>1727</v>
      </c>
      <c r="J338" s="340">
        <f t="shared" si="6"/>
        <v>1</v>
      </c>
    </row>
    <row r="339" spans="2:10" ht="15.75" customHeight="1">
      <c r="B339" s="379"/>
      <c r="C339" s="402"/>
      <c r="D339" s="3"/>
      <c r="E339" s="20">
        <v>4440</v>
      </c>
      <c r="F339" s="54" t="s">
        <v>96</v>
      </c>
      <c r="G339" s="38">
        <v>4050</v>
      </c>
      <c r="H339" s="32">
        <v>4295</v>
      </c>
      <c r="I339" s="32">
        <v>4295</v>
      </c>
      <c r="J339" s="340">
        <f t="shared" si="6"/>
        <v>1</v>
      </c>
    </row>
    <row r="340" spans="2:10" ht="15.75" customHeight="1" thickBot="1">
      <c r="B340" s="379"/>
      <c r="C340" s="363"/>
      <c r="D340" s="167"/>
      <c r="E340" s="30">
        <v>4480</v>
      </c>
      <c r="F340" s="191" t="s">
        <v>149</v>
      </c>
      <c r="G340" s="242">
        <v>1080</v>
      </c>
      <c r="H340" s="181">
        <v>0</v>
      </c>
      <c r="I340" s="181">
        <v>0</v>
      </c>
      <c r="J340" s="339"/>
    </row>
    <row r="341" spans="2:10" ht="25.5" customHeight="1" thickBot="1">
      <c r="B341" s="379"/>
      <c r="C341" s="446">
        <v>85204</v>
      </c>
      <c r="D341" s="447"/>
      <c r="E341" s="30"/>
      <c r="F341" s="206" t="s">
        <v>72</v>
      </c>
      <c r="G341" s="105">
        <f>SUM(G342:G343)</f>
        <v>900000</v>
      </c>
      <c r="H341" s="105">
        <f>SUM(H342:H343)</f>
        <v>825616</v>
      </c>
      <c r="I341" s="326">
        <f>SUM(I342:I343)</f>
        <v>824229</v>
      </c>
      <c r="J341" s="342">
        <f t="shared" si="6"/>
        <v>0.9983200422472432</v>
      </c>
    </row>
    <row r="342" spans="2:10" ht="15.75" customHeight="1">
      <c r="B342" s="379"/>
      <c r="C342" s="377"/>
      <c r="D342" s="358"/>
      <c r="E342" s="19">
        <v>3110</v>
      </c>
      <c r="F342" s="182" t="s">
        <v>68</v>
      </c>
      <c r="G342" s="38">
        <v>900000</v>
      </c>
      <c r="H342" s="32">
        <v>799981</v>
      </c>
      <c r="I342" s="32">
        <v>798594</v>
      </c>
      <c r="J342" s="341">
        <f t="shared" si="6"/>
        <v>0.9982662088224595</v>
      </c>
    </row>
    <row r="343" spans="2:10" ht="15.75" customHeight="1" thickBot="1">
      <c r="B343" s="379"/>
      <c r="C343" s="363"/>
      <c r="D343" s="479"/>
      <c r="E343" s="30">
        <v>4300</v>
      </c>
      <c r="F343" s="191" t="s">
        <v>33</v>
      </c>
      <c r="G343" s="242"/>
      <c r="H343" s="181">
        <v>25635</v>
      </c>
      <c r="I343" s="181">
        <v>25635</v>
      </c>
      <c r="J343" s="339">
        <f t="shared" si="6"/>
        <v>1</v>
      </c>
    </row>
    <row r="344" spans="2:10" ht="15.75" customHeight="1" thickBot="1">
      <c r="B344" s="379"/>
      <c r="C344" s="169">
        <v>85212</v>
      </c>
      <c r="D344" s="271"/>
      <c r="E344" s="118"/>
      <c r="F344" s="272" t="s">
        <v>196</v>
      </c>
      <c r="G344" s="235">
        <f>SUM(G345)</f>
        <v>0</v>
      </c>
      <c r="H344" s="235">
        <f>SUM(H345)</f>
        <v>11755</v>
      </c>
      <c r="I344" s="347">
        <f>SUM(I345)</f>
        <v>10155</v>
      </c>
      <c r="J344" s="342">
        <f t="shared" si="6"/>
        <v>0.8638877073585708</v>
      </c>
    </row>
    <row r="345" spans="2:10" ht="15.75" customHeight="1" thickBot="1">
      <c r="B345" s="379"/>
      <c r="C345" s="273"/>
      <c r="D345" s="271"/>
      <c r="E345" s="118">
        <v>3110</v>
      </c>
      <c r="F345" s="182" t="s">
        <v>68</v>
      </c>
      <c r="G345" s="235"/>
      <c r="H345" s="269">
        <v>11755</v>
      </c>
      <c r="I345" s="269">
        <v>10155</v>
      </c>
      <c r="J345" s="342">
        <f t="shared" si="6"/>
        <v>0.8638877073585708</v>
      </c>
    </row>
    <row r="346" spans="2:10" ht="28.5" customHeight="1" thickBot="1">
      <c r="B346" s="379"/>
      <c r="C346" s="446">
        <v>85216</v>
      </c>
      <c r="D346" s="447"/>
      <c r="E346" s="382"/>
      <c r="F346" s="147" t="s">
        <v>97</v>
      </c>
      <c r="G346" s="481">
        <f>SUM(G348)</f>
        <v>20000</v>
      </c>
      <c r="H346" s="481">
        <f>SUM(H348)</f>
        <v>3475</v>
      </c>
      <c r="I346" s="481">
        <f>SUM(I348)</f>
        <v>3474</v>
      </c>
      <c r="J346" s="342">
        <f t="shared" si="6"/>
        <v>0.9997122302158273</v>
      </c>
    </row>
    <row r="347" spans="2:10" ht="0.75" customHeight="1" thickBot="1">
      <c r="B347" s="111"/>
      <c r="C347" s="478"/>
      <c r="D347" s="472"/>
      <c r="E347" s="405"/>
      <c r="F347" s="148" t="s">
        <v>73</v>
      </c>
      <c r="G347" s="482"/>
      <c r="H347" s="482"/>
      <c r="I347" s="482"/>
      <c r="J347" s="342" t="e">
        <f t="shared" si="6"/>
        <v>#DIV/0!</v>
      </c>
    </row>
    <row r="348" spans="2:10" ht="15.75" customHeight="1" thickBot="1">
      <c r="B348" s="379"/>
      <c r="C348" s="360"/>
      <c r="D348" s="361"/>
      <c r="E348" s="27">
        <v>3110</v>
      </c>
      <c r="F348" s="272" t="s">
        <v>68</v>
      </c>
      <c r="G348" s="242">
        <v>20000</v>
      </c>
      <c r="H348" s="181">
        <v>3475</v>
      </c>
      <c r="I348" s="181">
        <v>3474</v>
      </c>
      <c r="J348" s="342">
        <f t="shared" si="6"/>
        <v>0.9997122302158273</v>
      </c>
    </row>
    <row r="349" spans="2:10" ht="25.5" customHeight="1" thickBot="1">
      <c r="B349" s="379"/>
      <c r="C349" s="490">
        <v>85218</v>
      </c>
      <c r="D349" s="491"/>
      <c r="E349" s="30"/>
      <c r="F349" s="206" t="s">
        <v>74</v>
      </c>
      <c r="G349" s="105">
        <f>SUM(G350:G360)</f>
        <v>109500</v>
      </c>
      <c r="H349" s="105">
        <f>SUM(H350:H360)</f>
        <v>148000</v>
      </c>
      <c r="I349" s="105">
        <f>SUM(I350:I360)</f>
        <v>148000</v>
      </c>
      <c r="J349" s="342">
        <f t="shared" si="6"/>
        <v>1</v>
      </c>
    </row>
    <row r="350" spans="2:10" ht="16.5" customHeight="1">
      <c r="B350" s="379"/>
      <c r="C350" s="480"/>
      <c r="D350" s="375"/>
      <c r="E350" s="20">
        <v>4010</v>
      </c>
      <c r="F350" s="182" t="s">
        <v>6</v>
      </c>
      <c r="G350" s="38">
        <v>80000</v>
      </c>
      <c r="H350" s="55">
        <v>80117</v>
      </c>
      <c r="I350" s="37">
        <v>80117</v>
      </c>
      <c r="J350" s="341">
        <f t="shared" si="6"/>
        <v>1</v>
      </c>
    </row>
    <row r="351" spans="2:10" ht="20.25" customHeight="1">
      <c r="B351" s="379"/>
      <c r="C351" s="480"/>
      <c r="D351" s="375"/>
      <c r="E351" s="18">
        <v>4040</v>
      </c>
      <c r="F351" s="54" t="s">
        <v>11</v>
      </c>
      <c r="G351" s="38">
        <v>6000</v>
      </c>
      <c r="H351" s="32">
        <v>6120</v>
      </c>
      <c r="I351" s="41">
        <v>6120</v>
      </c>
      <c r="J351" s="340">
        <f t="shared" si="6"/>
        <v>1</v>
      </c>
    </row>
    <row r="352" spans="2:10" ht="20.25" customHeight="1">
      <c r="B352" s="379"/>
      <c r="C352" s="480"/>
      <c r="D352" s="375"/>
      <c r="E352" s="20">
        <v>4110</v>
      </c>
      <c r="F352" s="54" t="s">
        <v>7</v>
      </c>
      <c r="G352" s="38">
        <v>14500</v>
      </c>
      <c r="H352" s="32">
        <v>15464</v>
      </c>
      <c r="I352" s="41">
        <v>15464</v>
      </c>
      <c r="J352" s="340">
        <f t="shared" si="6"/>
        <v>1</v>
      </c>
    </row>
    <row r="353" spans="2:10" ht="16.5" customHeight="1">
      <c r="B353" s="379"/>
      <c r="C353" s="480"/>
      <c r="D353" s="375"/>
      <c r="E353" s="20">
        <v>4120</v>
      </c>
      <c r="F353" s="54" t="s">
        <v>8</v>
      </c>
      <c r="G353" s="38">
        <v>800</v>
      </c>
      <c r="H353" s="32">
        <v>2425</v>
      </c>
      <c r="I353" s="41">
        <v>2426</v>
      </c>
      <c r="J353" s="340">
        <f t="shared" si="6"/>
        <v>1.0004123711340207</v>
      </c>
    </row>
    <row r="354" spans="2:10" ht="16.5" customHeight="1">
      <c r="B354" s="379"/>
      <c r="C354" s="480"/>
      <c r="D354" s="375"/>
      <c r="E354" s="20">
        <v>4210</v>
      </c>
      <c r="F354" s="54" t="s">
        <v>91</v>
      </c>
      <c r="G354" s="38">
        <v>500</v>
      </c>
      <c r="H354" s="32">
        <v>11399</v>
      </c>
      <c r="I354" s="41">
        <v>11399</v>
      </c>
      <c r="J354" s="340">
        <f t="shared" si="6"/>
        <v>1</v>
      </c>
    </row>
    <row r="355" spans="2:10" ht="16.5" customHeight="1">
      <c r="B355" s="379"/>
      <c r="C355" s="480"/>
      <c r="D355" s="375"/>
      <c r="E355" s="20">
        <v>4260</v>
      </c>
      <c r="F355" s="54" t="s">
        <v>12</v>
      </c>
      <c r="G355" s="38"/>
      <c r="H355" s="32">
        <v>1967</v>
      </c>
      <c r="I355" s="41">
        <v>1966</v>
      </c>
      <c r="J355" s="340">
        <f t="shared" si="6"/>
        <v>0.9994916115912558</v>
      </c>
    </row>
    <row r="356" spans="2:10" ht="15.75" customHeight="1">
      <c r="B356" s="379"/>
      <c r="C356" s="480"/>
      <c r="D356" s="375"/>
      <c r="E356" s="20">
        <v>4300</v>
      </c>
      <c r="F356" s="54" t="s">
        <v>10</v>
      </c>
      <c r="G356" s="38">
        <v>3300</v>
      </c>
      <c r="H356" s="32">
        <v>22437</v>
      </c>
      <c r="I356" s="41">
        <v>22437</v>
      </c>
      <c r="J356" s="340">
        <f t="shared" si="6"/>
        <v>1</v>
      </c>
    </row>
    <row r="357" spans="2:10" ht="15.75" customHeight="1">
      <c r="B357" s="379"/>
      <c r="C357" s="480"/>
      <c r="D357" s="375"/>
      <c r="E357" s="20">
        <v>4410</v>
      </c>
      <c r="F357" s="54" t="s">
        <v>13</v>
      </c>
      <c r="G357" s="38">
        <v>1000</v>
      </c>
      <c r="H357" s="32">
        <v>2985</v>
      </c>
      <c r="I357" s="41">
        <v>2985</v>
      </c>
      <c r="J357" s="340">
        <f t="shared" si="6"/>
        <v>1</v>
      </c>
    </row>
    <row r="358" spans="2:10" ht="15.75" customHeight="1">
      <c r="B358" s="379"/>
      <c r="C358" s="480"/>
      <c r="D358" s="375"/>
      <c r="E358" s="28">
        <v>4430</v>
      </c>
      <c r="F358" s="177" t="s">
        <v>60</v>
      </c>
      <c r="G358" s="43"/>
      <c r="H358" s="43">
        <v>405</v>
      </c>
      <c r="I358" s="104">
        <v>405</v>
      </c>
      <c r="J358" s="340">
        <f t="shared" si="6"/>
        <v>1</v>
      </c>
    </row>
    <row r="359" spans="2:10" ht="15.75" customHeight="1">
      <c r="B359" s="379"/>
      <c r="C359" s="480"/>
      <c r="D359" s="375"/>
      <c r="E359" s="18">
        <v>4440</v>
      </c>
      <c r="F359" s="54" t="s">
        <v>23</v>
      </c>
      <c r="G359" s="32">
        <v>3400</v>
      </c>
      <c r="H359" s="32">
        <v>3478</v>
      </c>
      <c r="I359" s="41">
        <v>3478</v>
      </c>
      <c r="J359" s="340">
        <f t="shared" si="6"/>
        <v>1</v>
      </c>
    </row>
    <row r="360" spans="2:10" ht="17.25" customHeight="1" thickBot="1">
      <c r="B360" s="387"/>
      <c r="C360" s="480"/>
      <c r="D360" s="375"/>
      <c r="E360" s="27">
        <v>4480</v>
      </c>
      <c r="F360" s="191" t="s">
        <v>14</v>
      </c>
      <c r="G360" s="181"/>
      <c r="H360" s="181">
        <v>1203</v>
      </c>
      <c r="I360" s="165">
        <v>1203</v>
      </c>
      <c r="J360" s="339">
        <f t="shared" si="6"/>
        <v>1</v>
      </c>
    </row>
    <row r="361" spans="2:10" ht="28.5" customHeight="1" thickBot="1">
      <c r="B361" s="125">
        <v>853</v>
      </c>
      <c r="C361" s="129"/>
      <c r="D361" s="130"/>
      <c r="E361" s="30"/>
      <c r="F361" s="184" t="s">
        <v>145</v>
      </c>
      <c r="G361" s="131">
        <f>SUM(G362+G371+G384+G389)</f>
        <v>608500</v>
      </c>
      <c r="H361" s="131">
        <f>SUM(H362+H371+H384+H389)</f>
        <v>643067</v>
      </c>
      <c r="I361" s="131">
        <f>SUM(I362+I371+I384+I389)</f>
        <v>631882</v>
      </c>
      <c r="J361" s="342">
        <f t="shared" si="6"/>
        <v>0.9826067890282039</v>
      </c>
    </row>
    <row r="362" spans="2:10" ht="28.5" customHeight="1" thickBot="1">
      <c r="B362" s="475"/>
      <c r="C362" s="448">
        <v>85321</v>
      </c>
      <c r="D362" s="449"/>
      <c r="E362" s="159"/>
      <c r="F362" s="150" t="s">
        <v>75</v>
      </c>
      <c r="G362" s="209">
        <f>SUM(G363:G370)</f>
        <v>65000</v>
      </c>
      <c r="H362" s="209">
        <f>SUM(H363:H370)</f>
        <v>57100</v>
      </c>
      <c r="I362" s="209">
        <f>SUM(I363:I370)</f>
        <v>57100</v>
      </c>
      <c r="J362" s="342">
        <f t="shared" si="6"/>
        <v>1</v>
      </c>
    </row>
    <row r="363" spans="2:10" ht="18" customHeight="1">
      <c r="B363" s="381"/>
      <c r="C363" s="374"/>
      <c r="D363" s="3"/>
      <c r="E363" s="20">
        <v>4010</v>
      </c>
      <c r="F363" s="188" t="s">
        <v>6</v>
      </c>
      <c r="G363" s="38">
        <v>8900</v>
      </c>
      <c r="H363" s="55">
        <v>10147</v>
      </c>
      <c r="I363" s="37">
        <v>10147</v>
      </c>
      <c r="J363" s="341">
        <f t="shared" si="6"/>
        <v>1</v>
      </c>
    </row>
    <row r="364" spans="2:10" ht="17.25" customHeight="1">
      <c r="B364" s="381"/>
      <c r="C364" s="379"/>
      <c r="D364" s="3"/>
      <c r="E364" s="18">
        <v>4040</v>
      </c>
      <c r="F364" s="54" t="s">
        <v>11</v>
      </c>
      <c r="G364" s="59">
        <v>720</v>
      </c>
      <c r="H364" s="32">
        <v>714</v>
      </c>
      <c r="I364" s="41">
        <v>714</v>
      </c>
      <c r="J364" s="340">
        <f t="shared" si="6"/>
        <v>1</v>
      </c>
    </row>
    <row r="365" spans="2:10" ht="20.25" customHeight="1">
      <c r="B365" s="381"/>
      <c r="C365" s="379"/>
      <c r="D365" s="3"/>
      <c r="E365" s="20">
        <v>4110</v>
      </c>
      <c r="F365" s="54" t="s">
        <v>7</v>
      </c>
      <c r="G365" s="38">
        <v>2380</v>
      </c>
      <c r="H365" s="32">
        <v>2470</v>
      </c>
      <c r="I365" s="41">
        <v>2470</v>
      </c>
      <c r="J365" s="340">
        <f t="shared" si="6"/>
        <v>1</v>
      </c>
    </row>
    <row r="366" spans="2:10" ht="16.5" customHeight="1">
      <c r="B366" s="381"/>
      <c r="C366" s="379"/>
      <c r="D366" s="4"/>
      <c r="E366" s="20">
        <v>4120</v>
      </c>
      <c r="F366" s="54" t="s">
        <v>8</v>
      </c>
      <c r="G366" s="38">
        <v>800</v>
      </c>
      <c r="H366" s="32">
        <v>498</v>
      </c>
      <c r="I366" s="41">
        <v>498</v>
      </c>
      <c r="J366" s="340">
        <f t="shared" si="6"/>
        <v>1</v>
      </c>
    </row>
    <row r="367" spans="2:10" ht="15.75" customHeight="1">
      <c r="B367" s="381"/>
      <c r="C367" s="379"/>
      <c r="D367" s="3"/>
      <c r="E367" s="20">
        <v>4210</v>
      </c>
      <c r="F367" s="54" t="s">
        <v>9</v>
      </c>
      <c r="G367" s="38">
        <v>6000</v>
      </c>
      <c r="H367" s="32">
        <v>6921</v>
      </c>
      <c r="I367" s="41">
        <v>6921</v>
      </c>
      <c r="J367" s="340">
        <f t="shared" si="6"/>
        <v>1</v>
      </c>
    </row>
    <row r="368" spans="2:10" ht="15" customHeight="1">
      <c r="B368" s="381"/>
      <c r="C368" s="379"/>
      <c r="D368" s="3"/>
      <c r="E368" s="20">
        <v>4260</v>
      </c>
      <c r="F368" s="54" t="s">
        <v>63</v>
      </c>
      <c r="G368" s="38"/>
      <c r="H368" s="32">
        <v>761</v>
      </c>
      <c r="I368" s="41">
        <v>761</v>
      </c>
      <c r="J368" s="340">
        <f t="shared" si="6"/>
        <v>1</v>
      </c>
    </row>
    <row r="369" spans="2:10" ht="16.5" customHeight="1">
      <c r="B369" s="381"/>
      <c r="C369" s="379"/>
      <c r="D369" s="3"/>
      <c r="E369" s="20">
        <v>4300</v>
      </c>
      <c r="F369" s="54" t="s">
        <v>10</v>
      </c>
      <c r="G369" s="38">
        <v>45700</v>
      </c>
      <c r="H369" s="32">
        <v>34949</v>
      </c>
      <c r="I369" s="41">
        <v>34949</v>
      </c>
      <c r="J369" s="340">
        <f t="shared" si="6"/>
        <v>1</v>
      </c>
    </row>
    <row r="370" spans="2:10" ht="16.5" customHeight="1" thickBot="1">
      <c r="B370" s="381"/>
      <c r="C370" s="387"/>
      <c r="D370" s="167"/>
      <c r="E370" s="30">
        <v>4440</v>
      </c>
      <c r="F370" s="191" t="s">
        <v>23</v>
      </c>
      <c r="G370" s="242">
        <v>500</v>
      </c>
      <c r="H370" s="181">
        <v>640</v>
      </c>
      <c r="I370" s="165">
        <v>640</v>
      </c>
      <c r="J370" s="339">
        <f t="shared" si="6"/>
        <v>1</v>
      </c>
    </row>
    <row r="371" spans="2:10" ht="25.5" customHeight="1" thickBot="1">
      <c r="B371" s="383"/>
      <c r="C371" s="450">
        <v>85333</v>
      </c>
      <c r="D371" s="406"/>
      <c r="E371" s="118"/>
      <c r="F371" s="150" t="s">
        <v>76</v>
      </c>
      <c r="G371" s="209">
        <f>SUM(G372:G383)</f>
        <v>540000</v>
      </c>
      <c r="H371" s="209">
        <f>SUM(H372:H383)</f>
        <v>540000</v>
      </c>
      <c r="I371" s="244">
        <f>SUM(I372:I383)</f>
        <v>540000</v>
      </c>
      <c r="J371" s="342">
        <f t="shared" si="6"/>
        <v>1</v>
      </c>
    </row>
    <row r="372" spans="2:10" ht="18.75" customHeight="1">
      <c r="B372" s="383"/>
      <c r="C372" s="446"/>
      <c r="D372" s="7"/>
      <c r="E372" s="20">
        <v>4010</v>
      </c>
      <c r="F372" s="188" t="s">
        <v>6</v>
      </c>
      <c r="G372" s="38">
        <v>375149</v>
      </c>
      <c r="H372" s="55">
        <v>366356</v>
      </c>
      <c r="I372" s="37">
        <v>366356</v>
      </c>
      <c r="J372" s="341">
        <f t="shared" si="6"/>
        <v>1</v>
      </c>
    </row>
    <row r="373" spans="2:10" ht="16.5" customHeight="1">
      <c r="B373" s="383"/>
      <c r="C373" s="417"/>
      <c r="D373" s="7"/>
      <c r="E373" s="20">
        <v>4040</v>
      </c>
      <c r="F373" s="54" t="s">
        <v>11</v>
      </c>
      <c r="G373" s="38">
        <v>33851</v>
      </c>
      <c r="H373" s="32">
        <v>33511</v>
      </c>
      <c r="I373" s="41">
        <v>33511</v>
      </c>
      <c r="J373" s="340">
        <f t="shared" si="6"/>
        <v>1</v>
      </c>
    </row>
    <row r="374" spans="2:10" ht="15.75" customHeight="1">
      <c r="B374" s="383"/>
      <c r="C374" s="417"/>
      <c r="D374" s="7"/>
      <c r="E374" s="20">
        <v>4110</v>
      </c>
      <c r="F374" s="54" t="s">
        <v>7</v>
      </c>
      <c r="G374" s="38">
        <v>66500</v>
      </c>
      <c r="H374" s="32">
        <v>62525</v>
      </c>
      <c r="I374" s="41">
        <v>62525</v>
      </c>
      <c r="J374" s="340">
        <f t="shared" si="6"/>
        <v>1</v>
      </c>
    </row>
    <row r="375" spans="2:10" ht="16.5" customHeight="1">
      <c r="B375" s="383"/>
      <c r="C375" s="417"/>
      <c r="D375" s="7"/>
      <c r="E375" s="20">
        <v>4120</v>
      </c>
      <c r="F375" s="54" t="s">
        <v>8</v>
      </c>
      <c r="G375" s="38">
        <v>9500</v>
      </c>
      <c r="H375" s="32">
        <v>10604</v>
      </c>
      <c r="I375" s="41">
        <v>10604</v>
      </c>
      <c r="J375" s="340">
        <f t="shared" si="6"/>
        <v>1</v>
      </c>
    </row>
    <row r="376" spans="2:10" ht="15" customHeight="1">
      <c r="B376" s="383"/>
      <c r="C376" s="417"/>
      <c r="D376" s="69"/>
      <c r="E376" s="20">
        <v>4210</v>
      </c>
      <c r="F376" s="54" t="s">
        <v>9</v>
      </c>
      <c r="G376" s="38">
        <v>2781</v>
      </c>
      <c r="H376" s="32">
        <v>11081</v>
      </c>
      <c r="I376" s="41">
        <v>11081</v>
      </c>
      <c r="J376" s="340">
        <f t="shared" si="6"/>
        <v>1</v>
      </c>
    </row>
    <row r="377" spans="2:10" ht="15.75" customHeight="1">
      <c r="B377" s="383"/>
      <c r="C377" s="417"/>
      <c r="D377" s="7"/>
      <c r="E377" s="20">
        <v>4260</v>
      </c>
      <c r="F377" s="54" t="s">
        <v>63</v>
      </c>
      <c r="G377" s="38">
        <v>3000</v>
      </c>
      <c r="H377" s="32">
        <v>3005</v>
      </c>
      <c r="I377" s="41">
        <v>3005</v>
      </c>
      <c r="J377" s="340">
        <f t="shared" si="6"/>
        <v>1</v>
      </c>
    </row>
    <row r="378" spans="2:10" ht="16.5" customHeight="1">
      <c r="B378" s="383"/>
      <c r="C378" s="380"/>
      <c r="D378" s="7"/>
      <c r="E378" s="20">
        <v>4300</v>
      </c>
      <c r="F378" s="54" t="s">
        <v>10</v>
      </c>
      <c r="G378" s="38">
        <v>32957</v>
      </c>
      <c r="H378" s="32">
        <v>32242</v>
      </c>
      <c r="I378" s="41">
        <v>32242</v>
      </c>
      <c r="J378" s="340">
        <f t="shared" si="6"/>
        <v>1</v>
      </c>
    </row>
    <row r="379" spans="2:10" ht="16.5" customHeight="1">
      <c r="B379" s="383"/>
      <c r="C379" s="381"/>
      <c r="D379" s="7"/>
      <c r="E379" s="20">
        <v>4410</v>
      </c>
      <c r="F379" s="54" t="s">
        <v>13</v>
      </c>
      <c r="G379" s="38">
        <v>800</v>
      </c>
      <c r="H379" s="32">
        <v>108</v>
      </c>
      <c r="I379" s="41">
        <v>108</v>
      </c>
      <c r="J379" s="340">
        <f t="shared" si="6"/>
        <v>1</v>
      </c>
    </row>
    <row r="380" spans="2:10" ht="16.5" customHeight="1">
      <c r="B380" s="383"/>
      <c r="C380" s="381"/>
      <c r="D380" s="7"/>
      <c r="E380" s="20">
        <v>4420</v>
      </c>
      <c r="F380" s="54" t="s">
        <v>131</v>
      </c>
      <c r="G380" s="38"/>
      <c r="H380" s="32">
        <v>200</v>
      </c>
      <c r="I380" s="41">
        <v>200</v>
      </c>
      <c r="J380" s="340">
        <f t="shared" si="6"/>
        <v>1</v>
      </c>
    </row>
    <row r="381" spans="2:10" ht="15.75" customHeight="1">
      <c r="B381" s="383"/>
      <c r="C381" s="381"/>
      <c r="D381" s="7"/>
      <c r="E381" s="20">
        <v>4430</v>
      </c>
      <c r="F381" s="54" t="s">
        <v>64</v>
      </c>
      <c r="G381" s="38">
        <v>2300</v>
      </c>
      <c r="H381" s="32">
        <v>2046</v>
      </c>
      <c r="I381" s="41">
        <v>2046</v>
      </c>
      <c r="J381" s="340">
        <f t="shared" si="6"/>
        <v>1</v>
      </c>
    </row>
    <row r="382" spans="2:10" ht="15.75" customHeight="1">
      <c r="B382" s="383"/>
      <c r="C382" s="381"/>
      <c r="D382" s="7"/>
      <c r="E382" s="18">
        <v>4440</v>
      </c>
      <c r="F382" s="54" t="s">
        <v>23</v>
      </c>
      <c r="G382" s="32">
        <v>13162</v>
      </c>
      <c r="H382" s="32">
        <v>17552</v>
      </c>
      <c r="I382" s="41">
        <v>17552</v>
      </c>
      <c r="J382" s="340">
        <f t="shared" si="6"/>
        <v>1</v>
      </c>
    </row>
    <row r="383" spans="2:10" ht="15.75" customHeight="1" thickBot="1">
      <c r="B383" s="383"/>
      <c r="C383" s="429"/>
      <c r="D383" s="108"/>
      <c r="E383" s="30">
        <v>4480</v>
      </c>
      <c r="F383" s="262" t="s">
        <v>14</v>
      </c>
      <c r="G383" s="242"/>
      <c r="H383" s="223">
        <v>770</v>
      </c>
      <c r="I383" s="179">
        <v>770</v>
      </c>
      <c r="J383" s="339">
        <f t="shared" si="6"/>
        <v>1</v>
      </c>
    </row>
    <row r="384" spans="2:10" ht="15.75" customHeight="1" thickBot="1">
      <c r="B384" s="381"/>
      <c r="C384" s="287">
        <v>85334</v>
      </c>
      <c r="D384" s="108"/>
      <c r="E384" s="30"/>
      <c r="F384" s="206" t="s">
        <v>197</v>
      </c>
      <c r="G384" s="105">
        <f>SUM(G385:G388)</f>
        <v>0</v>
      </c>
      <c r="H384" s="105">
        <f>SUM(H385:H388)</f>
        <v>42467</v>
      </c>
      <c r="I384" s="326">
        <f>SUM(I385:I388)</f>
        <v>34782</v>
      </c>
      <c r="J384" s="342">
        <f t="shared" si="6"/>
        <v>0.8190359573315751</v>
      </c>
    </row>
    <row r="385" spans="2:10" ht="15.75" customHeight="1" thickBot="1">
      <c r="B385" s="381"/>
      <c r="C385" s="374"/>
      <c r="D385" s="108"/>
      <c r="E385" s="15">
        <v>4010</v>
      </c>
      <c r="F385" s="188" t="s">
        <v>6</v>
      </c>
      <c r="G385" s="39"/>
      <c r="H385" s="73">
        <v>34151</v>
      </c>
      <c r="I385" s="42">
        <v>28047</v>
      </c>
      <c r="J385" s="341">
        <f t="shared" si="6"/>
        <v>0.8212643846446663</v>
      </c>
    </row>
    <row r="386" spans="2:10" ht="15.75" customHeight="1" thickBot="1">
      <c r="B386" s="381"/>
      <c r="C386" s="379"/>
      <c r="D386" s="108"/>
      <c r="E386" s="18">
        <v>4040</v>
      </c>
      <c r="F386" s="54" t="s">
        <v>11</v>
      </c>
      <c r="G386" s="32"/>
      <c r="H386" s="32">
        <v>1129</v>
      </c>
      <c r="I386" s="41">
        <v>1129</v>
      </c>
      <c r="J386" s="340">
        <f t="shared" si="6"/>
        <v>1</v>
      </c>
    </row>
    <row r="387" spans="2:10" ht="15.75" customHeight="1" thickBot="1">
      <c r="B387" s="381"/>
      <c r="C387" s="379"/>
      <c r="D387" s="108"/>
      <c r="E387" s="18">
        <v>4110</v>
      </c>
      <c r="F387" s="54" t="s">
        <v>7</v>
      </c>
      <c r="G387" s="32"/>
      <c r="H387" s="32">
        <v>6321</v>
      </c>
      <c r="I387" s="41">
        <v>4934</v>
      </c>
      <c r="J387" s="340">
        <f t="shared" si="6"/>
        <v>0.7805726941939567</v>
      </c>
    </row>
    <row r="388" spans="2:10" ht="15.75" customHeight="1" thickBot="1">
      <c r="B388" s="381"/>
      <c r="C388" s="387"/>
      <c r="D388" s="108"/>
      <c r="E388" s="30">
        <v>4120</v>
      </c>
      <c r="F388" s="191" t="s">
        <v>8</v>
      </c>
      <c r="G388" s="242"/>
      <c r="H388" s="223">
        <v>866</v>
      </c>
      <c r="I388" s="179">
        <v>672</v>
      </c>
      <c r="J388" s="339">
        <f t="shared" si="6"/>
        <v>0.7759815242494227</v>
      </c>
    </row>
    <row r="389" spans="2:10" ht="20.25" customHeight="1" thickBot="1">
      <c r="B389" s="381"/>
      <c r="C389" s="158">
        <v>85395</v>
      </c>
      <c r="D389" s="258"/>
      <c r="E389" s="30"/>
      <c r="F389" s="206" t="s">
        <v>93</v>
      </c>
      <c r="G389" s="105">
        <f>SUM(G390:G391)</f>
        <v>3500</v>
      </c>
      <c r="H389" s="105">
        <f>SUM(H390:H391)</f>
        <v>3500</v>
      </c>
      <c r="I389" s="326">
        <f>SUM(I390:I391)</f>
        <v>0</v>
      </c>
      <c r="J389" s="342">
        <f t="shared" si="6"/>
        <v>0</v>
      </c>
    </row>
    <row r="390" spans="2:10" ht="16.5" customHeight="1">
      <c r="B390" s="381"/>
      <c r="C390" s="380"/>
      <c r="D390" s="16"/>
      <c r="E390" s="15">
        <v>4210</v>
      </c>
      <c r="F390" s="188" t="s">
        <v>9</v>
      </c>
      <c r="G390" s="75">
        <v>1500</v>
      </c>
      <c r="H390" s="55">
        <v>1500</v>
      </c>
      <c r="I390" s="37">
        <v>0</v>
      </c>
      <c r="J390" s="341">
        <f t="shared" si="6"/>
        <v>0</v>
      </c>
    </row>
    <row r="391" spans="2:10" ht="15.75" customHeight="1" thickBot="1">
      <c r="B391" s="381"/>
      <c r="C391" s="445"/>
      <c r="D391" s="16"/>
      <c r="E391" s="28">
        <v>4300</v>
      </c>
      <c r="F391" s="191" t="s">
        <v>10</v>
      </c>
      <c r="G391" s="181">
        <v>2000</v>
      </c>
      <c r="H391" s="181">
        <v>2000</v>
      </c>
      <c r="I391" s="165">
        <v>0</v>
      </c>
      <c r="J391" s="339">
        <f t="shared" si="6"/>
        <v>0</v>
      </c>
    </row>
    <row r="392" spans="2:10" ht="25.5" customHeight="1" thickBot="1">
      <c r="B392" s="127">
        <v>854</v>
      </c>
      <c r="C392" s="121"/>
      <c r="D392" s="121"/>
      <c r="E392" s="118"/>
      <c r="F392" s="150" t="s">
        <v>77</v>
      </c>
      <c r="G392" s="119">
        <f>SUM(G393+G407+G420+G431+G434)</f>
        <v>1675960</v>
      </c>
      <c r="H392" s="119">
        <f>SUM(H393+H407+H420+H431+H434)</f>
        <v>2152146</v>
      </c>
      <c r="I392" s="306">
        <f>SUM(I393+I407+I420+I431+I434)</f>
        <v>2152130</v>
      </c>
      <c r="J392" s="342">
        <f t="shared" si="6"/>
        <v>0.9999925655601433</v>
      </c>
    </row>
    <row r="393" spans="2:10" ht="25.5" customHeight="1" thickBot="1">
      <c r="B393" s="391"/>
      <c r="C393" s="450">
        <v>85403</v>
      </c>
      <c r="D393" s="406"/>
      <c r="E393" s="118"/>
      <c r="F393" s="128" t="s">
        <v>78</v>
      </c>
      <c r="G393" s="300">
        <f>SUM(G394:G406)</f>
        <v>1075280</v>
      </c>
      <c r="H393" s="300">
        <f>SUM(H394:H406)</f>
        <v>1291186</v>
      </c>
      <c r="I393" s="354">
        <f>SUM(I394:I406)</f>
        <v>1291174</v>
      </c>
      <c r="J393" s="342">
        <f t="shared" si="6"/>
        <v>0.9999907062189336</v>
      </c>
    </row>
    <row r="394" spans="2:10" ht="18.75" customHeight="1">
      <c r="B394" s="383"/>
      <c r="C394" s="451"/>
      <c r="D394" s="274"/>
      <c r="E394" s="19">
        <v>3020</v>
      </c>
      <c r="F394" s="182" t="s">
        <v>119</v>
      </c>
      <c r="G394" s="275">
        <v>1818</v>
      </c>
      <c r="H394" s="84">
        <v>0</v>
      </c>
      <c r="I394" s="193">
        <v>0</v>
      </c>
      <c r="J394" s="341"/>
    </row>
    <row r="395" spans="2:10" ht="17.25" customHeight="1">
      <c r="B395" s="383"/>
      <c r="C395" s="381"/>
      <c r="D395" s="46"/>
      <c r="E395" s="20">
        <v>4010</v>
      </c>
      <c r="F395" s="54" t="s">
        <v>6</v>
      </c>
      <c r="G395" s="44">
        <v>625263</v>
      </c>
      <c r="H395" s="32">
        <v>483095</v>
      </c>
      <c r="I395" s="41">
        <v>483095</v>
      </c>
      <c r="J395" s="340">
        <f aca="true" t="shared" si="7" ref="J395:J458">I395/H395</f>
        <v>1</v>
      </c>
    </row>
    <row r="396" spans="2:10" ht="15" customHeight="1">
      <c r="B396" s="383"/>
      <c r="C396" s="381"/>
      <c r="D396" s="46"/>
      <c r="E396" s="18">
        <v>4040</v>
      </c>
      <c r="F396" s="54" t="s">
        <v>11</v>
      </c>
      <c r="G396" s="59">
        <v>24208</v>
      </c>
      <c r="H396" s="32">
        <v>24208</v>
      </c>
      <c r="I396" s="41">
        <v>24208</v>
      </c>
      <c r="J396" s="340">
        <f t="shared" si="7"/>
        <v>1</v>
      </c>
    </row>
    <row r="397" spans="2:10" ht="20.25" customHeight="1">
      <c r="B397" s="383"/>
      <c r="C397" s="381"/>
      <c r="D397" s="46"/>
      <c r="E397" s="20">
        <v>4110</v>
      </c>
      <c r="F397" s="54" t="s">
        <v>7</v>
      </c>
      <c r="G397" s="44">
        <v>115151</v>
      </c>
      <c r="H397" s="32">
        <v>90977</v>
      </c>
      <c r="I397" s="41">
        <v>90977</v>
      </c>
      <c r="J397" s="340">
        <f t="shared" si="7"/>
        <v>1</v>
      </c>
    </row>
    <row r="398" spans="2:10" ht="16.5" customHeight="1">
      <c r="B398" s="383"/>
      <c r="C398" s="381"/>
      <c r="D398" s="98"/>
      <c r="E398" s="20">
        <v>4120</v>
      </c>
      <c r="F398" s="54" t="s">
        <v>8</v>
      </c>
      <c r="G398" s="44">
        <v>15912</v>
      </c>
      <c r="H398" s="32">
        <v>12496</v>
      </c>
      <c r="I398" s="41">
        <v>12496</v>
      </c>
      <c r="J398" s="340">
        <f t="shared" si="7"/>
        <v>1</v>
      </c>
    </row>
    <row r="399" spans="2:10" ht="16.5" customHeight="1">
      <c r="B399" s="383"/>
      <c r="C399" s="381"/>
      <c r="D399" s="46"/>
      <c r="E399" s="20">
        <v>4210</v>
      </c>
      <c r="F399" s="54" t="s">
        <v>9</v>
      </c>
      <c r="G399" s="44">
        <v>10000</v>
      </c>
      <c r="H399" s="32">
        <v>35014</v>
      </c>
      <c r="I399" s="41">
        <v>35014</v>
      </c>
      <c r="J399" s="340">
        <f t="shared" si="7"/>
        <v>1</v>
      </c>
    </row>
    <row r="400" spans="2:10" ht="15.75" customHeight="1">
      <c r="B400" s="383"/>
      <c r="C400" s="381"/>
      <c r="D400" s="46"/>
      <c r="E400" s="20">
        <v>4260</v>
      </c>
      <c r="F400" s="54" t="s">
        <v>63</v>
      </c>
      <c r="G400" s="44">
        <v>65000</v>
      </c>
      <c r="H400" s="32">
        <v>49770</v>
      </c>
      <c r="I400" s="41">
        <v>49770</v>
      </c>
      <c r="J400" s="340">
        <f t="shared" si="7"/>
        <v>1</v>
      </c>
    </row>
    <row r="401" spans="2:10" ht="15" customHeight="1">
      <c r="B401" s="383"/>
      <c r="C401" s="381"/>
      <c r="D401" s="46"/>
      <c r="E401" s="20">
        <v>4300</v>
      </c>
      <c r="F401" s="54" t="s">
        <v>10</v>
      </c>
      <c r="G401" s="44">
        <v>90132</v>
      </c>
      <c r="H401" s="32">
        <v>128102</v>
      </c>
      <c r="I401" s="41">
        <v>128102</v>
      </c>
      <c r="J401" s="340">
        <f t="shared" si="7"/>
        <v>1</v>
      </c>
    </row>
    <row r="402" spans="2:10" ht="15.75" customHeight="1">
      <c r="B402" s="383"/>
      <c r="C402" s="381"/>
      <c r="D402" s="46"/>
      <c r="E402" s="20">
        <v>4410</v>
      </c>
      <c r="F402" s="54" t="s">
        <v>13</v>
      </c>
      <c r="G402" s="44">
        <v>1000</v>
      </c>
      <c r="H402" s="32">
        <v>570</v>
      </c>
      <c r="I402" s="41">
        <v>570</v>
      </c>
      <c r="J402" s="340">
        <f t="shared" si="7"/>
        <v>1</v>
      </c>
    </row>
    <row r="403" spans="2:10" ht="15.75" customHeight="1">
      <c r="B403" s="383"/>
      <c r="C403" s="381"/>
      <c r="D403" s="46"/>
      <c r="E403" s="20">
        <v>4430</v>
      </c>
      <c r="F403" s="54" t="s">
        <v>64</v>
      </c>
      <c r="G403" s="44">
        <v>1000</v>
      </c>
      <c r="H403" s="32">
        <v>590</v>
      </c>
      <c r="I403" s="41">
        <v>590</v>
      </c>
      <c r="J403" s="340">
        <f t="shared" si="7"/>
        <v>1</v>
      </c>
    </row>
    <row r="404" spans="2:10" ht="15.75" customHeight="1">
      <c r="B404" s="383"/>
      <c r="C404" s="381"/>
      <c r="D404" s="46"/>
      <c r="E404" s="20">
        <v>4440</v>
      </c>
      <c r="F404" s="54" t="s">
        <v>23</v>
      </c>
      <c r="G404" s="44">
        <v>45796</v>
      </c>
      <c r="H404" s="32">
        <v>32534</v>
      </c>
      <c r="I404" s="41">
        <v>32534</v>
      </c>
      <c r="J404" s="340">
        <f t="shared" si="7"/>
        <v>1</v>
      </c>
    </row>
    <row r="405" spans="2:10" ht="15.75" customHeight="1">
      <c r="B405" s="383"/>
      <c r="C405" s="381"/>
      <c r="D405" s="46"/>
      <c r="E405" s="18">
        <v>6050</v>
      </c>
      <c r="F405" s="54" t="s">
        <v>199</v>
      </c>
      <c r="G405" s="32"/>
      <c r="H405" s="32">
        <v>353830</v>
      </c>
      <c r="I405" s="41">
        <v>353828</v>
      </c>
      <c r="J405" s="340">
        <f t="shared" si="7"/>
        <v>0.9999943475680412</v>
      </c>
    </row>
    <row r="406" spans="2:10" ht="30" customHeight="1" thickBot="1">
      <c r="B406" s="383"/>
      <c r="C406" s="429"/>
      <c r="D406" s="276"/>
      <c r="E406" s="30">
        <v>6060</v>
      </c>
      <c r="F406" s="262" t="s">
        <v>198</v>
      </c>
      <c r="G406" s="114">
        <v>80000</v>
      </c>
      <c r="H406" s="223">
        <v>80000</v>
      </c>
      <c r="I406" s="179">
        <v>79990</v>
      </c>
      <c r="J406" s="339">
        <f t="shared" si="7"/>
        <v>0.999875</v>
      </c>
    </row>
    <row r="407" spans="2:10" ht="39" customHeight="1" thickBot="1">
      <c r="B407" s="383"/>
      <c r="C407" s="118">
        <v>85406</v>
      </c>
      <c r="D407" s="159"/>
      <c r="E407" s="118"/>
      <c r="F407" s="128" t="s">
        <v>79</v>
      </c>
      <c r="G407" s="300">
        <f>SUM(G408:G419)</f>
        <v>473880</v>
      </c>
      <c r="H407" s="300">
        <f>SUM(H408:H419)</f>
        <v>590112</v>
      </c>
      <c r="I407" s="300">
        <f>SUM(I408:I419)</f>
        <v>590112</v>
      </c>
      <c r="J407" s="342">
        <f t="shared" si="7"/>
        <v>1</v>
      </c>
    </row>
    <row r="408" spans="2:10" ht="29.25" customHeight="1">
      <c r="B408" s="383"/>
      <c r="C408" s="391"/>
      <c r="D408" s="270"/>
      <c r="E408" s="19">
        <v>3020</v>
      </c>
      <c r="F408" s="277" t="s">
        <v>98</v>
      </c>
      <c r="G408" s="275">
        <v>480</v>
      </c>
      <c r="H408" s="84">
        <v>0</v>
      </c>
      <c r="I408" s="193">
        <v>0</v>
      </c>
      <c r="J408" s="341"/>
    </row>
    <row r="409" spans="2:10" ht="17.25" customHeight="1">
      <c r="B409" s="383"/>
      <c r="C409" s="473"/>
      <c r="D409" s="9"/>
      <c r="E409" s="20">
        <v>4010</v>
      </c>
      <c r="F409" s="54" t="s">
        <v>6</v>
      </c>
      <c r="G409" s="44">
        <v>319560</v>
      </c>
      <c r="H409" s="32">
        <v>389868</v>
      </c>
      <c r="I409" s="32">
        <v>389868</v>
      </c>
      <c r="J409" s="353">
        <f t="shared" si="7"/>
        <v>1</v>
      </c>
    </row>
    <row r="410" spans="2:10" ht="15" customHeight="1">
      <c r="B410" s="383"/>
      <c r="C410" s="473"/>
      <c r="D410" s="9"/>
      <c r="E410" s="20">
        <v>4040</v>
      </c>
      <c r="F410" s="54" t="s">
        <v>11</v>
      </c>
      <c r="G410" s="44">
        <v>30440</v>
      </c>
      <c r="H410" s="32">
        <v>29898</v>
      </c>
      <c r="I410" s="41">
        <v>29898</v>
      </c>
      <c r="J410" s="340">
        <f t="shared" si="7"/>
        <v>1</v>
      </c>
    </row>
    <row r="411" spans="2:10" ht="17.25" customHeight="1">
      <c r="B411" s="383"/>
      <c r="C411" s="473"/>
      <c r="D411" s="9"/>
      <c r="E411" s="20">
        <v>4110</v>
      </c>
      <c r="F411" s="54" t="s">
        <v>7</v>
      </c>
      <c r="G411" s="44">
        <v>63155</v>
      </c>
      <c r="H411" s="32">
        <v>86867</v>
      </c>
      <c r="I411" s="41">
        <v>86867</v>
      </c>
      <c r="J411" s="340">
        <f t="shared" si="7"/>
        <v>1</v>
      </c>
    </row>
    <row r="412" spans="2:10" ht="15" customHeight="1">
      <c r="B412" s="383"/>
      <c r="C412" s="473"/>
      <c r="D412" s="9"/>
      <c r="E412" s="20">
        <v>4120</v>
      </c>
      <c r="F412" s="54" t="s">
        <v>8</v>
      </c>
      <c r="G412" s="44">
        <v>8385</v>
      </c>
      <c r="H412" s="32">
        <v>11762</v>
      </c>
      <c r="I412" s="41">
        <v>11762</v>
      </c>
      <c r="J412" s="340">
        <f t="shared" si="7"/>
        <v>1</v>
      </c>
    </row>
    <row r="413" spans="2:10" ht="16.5" customHeight="1">
      <c r="B413" s="383"/>
      <c r="C413" s="473"/>
      <c r="D413" s="9"/>
      <c r="E413" s="18">
        <v>4210</v>
      </c>
      <c r="F413" s="54" t="s">
        <v>9</v>
      </c>
      <c r="G413" s="66">
        <v>2000</v>
      </c>
      <c r="H413" s="32">
        <v>6077</v>
      </c>
      <c r="I413" s="41">
        <v>6077</v>
      </c>
      <c r="J413" s="340">
        <f t="shared" si="7"/>
        <v>1</v>
      </c>
    </row>
    <row r="414" spans="2:10" ht="28.5" customHeight="1">
      <c r="B414" s="383"/>
      <c r="C414" s="473"/>
      <c r="D414" s="10"/>
      <c r="E414" s="18">
        <v>4240</v>
      </c>
      <c r="F414" s="54" t="s">
        <v>54</v>
      </c>
      <c r="G414" s="66">
        <v>300</v>
      </c>
      <c r="H414" s="32">
        <v>440</v>
      </c>
      <c r="I414" s="41">
        <v>440</v>
      </c>
      <c r="J414" s="340">
        <f t="shared" si="7"/>
        <v>1</v>
      </c>
    </row>
    <row r="415" spans="2:10" ht="15.75" customHeight="1">
      <c r="B415" s="383"/>
      <c r="C415" s="473"/>
      <c r="D415" s="9"/>
      <c r="E415" s="20">
        <v>4260</v>
      </c>
      <c r="F415" s="54" t="s">
        <v>63</v>
      </c>
      <c r="G415" s="44">
        <v>9353</v>
      </c>
      <c r="H415" s="32">
        <v>18450</v>
      </c>
      <c r="I415" s="41">
        <v>18450</v>
      </c>
      <c r="J415" s="340">
        <f t="shared" si="7"/>
        <v>1</v>
      </c>
    </row>
    <row r="416" spans="2:10" ht="15" customHeight="1">
      <c r="B416" s="383"/>
      <c r="C416" s="473"/>
      <c r="D416" s="9"/>
      <c r="E416" s="20">
        <v>4300</v>
      </c>
      <c r="F416" s="54" t="s">
        <v>10</v>
      </c>
      <c r="G416" s="44">
        <v>15185</v>
      </c>
      <c r="H416" s="32">
        <v>16827</v>
      </c>
      <c r="I416" s="41">
        <v>16827</v>
      </c>
      <c r="J416" s="340">
        <f t="shared" si="7"/>
        <v>1</v>
      </c>
    </row>
    <row r="417" spans="2:10" ht="15" customHeight="1">
      <c r="B417" s="383"/>
      <c r="C417" s="473"/>
      <c r="D417" s="9"/>
      <c r="E417" s="20">
        <v>4410</v>
      </c>
      <c r="F417" s="54" t="s">
        <v>13</v>
      </c>
      <c r="G417" s="44">
        <v>925</v>
      </c>
      <c r="H417" s="32">
        <v>1396</v>
      </c>
      <c r="I417" s="41">
        <v>1396</v>
      </c>
      <c r="J417" s="340">
        <f t="shared" si="7"/>
        <v>1</v>
      </c>
    </row>
    <row r="418" spans="2:10" ht="15" customHeight="1">
      <c r="B418" s="383"/>
      <c r="C418" s="473"/>
      <c r="D418" s="9"/>
      <c r="E418" s="18">
        <v>4440</v>
      </c>
      <c r="F418" s="54" t="s">
        <v>23</v>
      </c>
      <c r="G418" s="32">
        <v>24097</v>
      </c>
      <c r="H418" s="32">
        <v>27121</v>
      </c>
      <c r="I418" s="41">
        <v>27121</v>
      </c>
      <c r="J418" s="340">
        <f t="shared" si="7"/>
        <v>1</v>
      </c>
    </row>
    <row r="419" spans="2:10" ht="18" customHeight="1" thickBot="1">
      <c r="B419" s="383"/>
      <c r="C419" s="474"/>
      <c r="D419" s="278"/>
      <c r="E419" s="30">
        <v>4480</v>
      </c>
      <c r="F419" s="262" t="s">
        <v>14</v>
      </c>
      <c r="G419" s="114"/>
      <c r="H419" s="223">
        <v>1406</v>
      </c>
      <c r="I419" s="179">
        <v>1406</v>
      </c>
      <c r="J419" s="339">
        <f t="shared" si="7"/>
        <v>1</v>
      </c>
    </row>
    <row r="420" spans="2:10" ht="16.5" customHeight="1" thickBot="1">
      <c r="B420" s="383"/>
      <c r="C420" s="118">
        <v>85410</v>
      </c>
      <c r="D420" s="130"/>
      <c r="E420" s="118"/>
      <c r="F420" s="150" t="s">
        <v>80</v>
      </c>
      <c r="G420" s="244">
        <f>SUM(G421:G430)</f>
        <v>123800</v>
      </c>
      <c r="H420" s="244">
        <f>SUM(H421:H430)</f>
        <v>156329</v>
      </c>
      <c r="I420" s="244">
        <f>SUM(I421:I430)</f>
        <v>156329</v>
      </c>
      <c r="J420" s="342">
        <f t="shared" si="7"/>
        <v>1</v>
      </c>
    </row>
    <row r="421" spans="2:10" ht="18" customHeight="1">
      <c r="B421" s="383"/>
      <c r="C421" s="381"/>
      <c r="D421" s="9"/>
      <c r="E421" s="15">
        <v>4010</v>
      </c>
      <c r="F421" s="54" t="s">
        <v>6</v>
      </c>
      <c r="G421" s="45">
        <v>77728</v>
      </c>
      <c r="H421" s="32">
        <v>101470</v>
      </c>
      <c r="I421" s="41">
        <v>101470</v>
      </c>
      <c r="J421" s="341">
        <f t="shared" si="7"/>
        <v>1</v>
      </c>
    </row>
    <row r="422" spans="2:10" ht="18" customHeight="1">
      <c r="B422" s="383"/>
      <c r="C422" s="381"/>
      <c r="D422" s="70"/>
      <c r="E422" s="71">
        <v>4040</v>
      </c>
      <c r="F422" s="54" t="s">
        <v>11</v>
      </c>
      <c r="G422" s="66">
        <v>7669</v>
      </c>
      <c r="H422" s="32">
        <v>7286</v>
      </c>
      <c r="I422" s="41">
        <v>7286</v>
      </c>
      <c r="J422" s="340">
        <f t="shared" si="7"/>
        <v>1</v>
      </c>
    </row>
    <row r="423" spans="2:10" ht="18.75" customHeight="1">
      <c r="B423" s="383"/>
      <c r="C423" s="381"/>
      <c r="D423" s="9"/>
      <c r="E423" s="20">
        <v>4110</v>
      </c>
      <c r="F423" s="54" t="s">
        <v>7</v>
      </c>
      <c r="G423" s="44">
        <v>15411</v>
      </c>
      <c r="H423" s="32">
        <v>20845</v>
      </c>
      <c r="I423" s="41">
        <v>20845</v>
      </c>
      <c r="J423" s="340">
        <f t="shared" si="7"/>
        <v>1</v>
      </c>
    </row>
    <row r="424" spans="2:10" ht="16.5" customHeight="1">
      <c r="B424" s="383"/>
      <c r="C424" s="381"/>
      <c r="D424" s="9"/>
      <c r="E424" s="20">
        <v>4120</v>
      </c>
      <c r="F424" s="54" t="s">
        <v>8</v>
      </c>
      <c r="G424" s="44">
        <v>2086</v>
      </c>
      <c r="H424" s="32">
        <v>3017</v>
      </c>
      <c r="I424" s="41">
        <v>3017</v>
      </c>
      <c r="J424" s="340">
        <f t="shared" si="7"/>
        <v>1</v>
      </c>
    </row>
    <row r="425" spans="2:10" ht="15.75" customHeight="1">
      <c r="B425" s="383"/>
      <c r="C425" s="381"/>
      <c r="D425" s="9"/>
      <c r="E425" s="20">
        <v>4140</v>
      </c>
      <c r="F425" s="54" t="s">
        <v>58</v>
      </c>
      <c r="G425" s="44">
        <v>392</v>
      </c>
      <c r="H425" s="32">
        <v>549</v>
      </c>
      <c r="I425" s="41">
        <v>549</v>
      </c>
      <c r="J425" s="340">
        <f t="shared" si="7"/>
        <v>1</v>
      </c>
    </row>
    <row r="426" spans="2:10" ht="16.5" customHeight="1">
      <c r="B426" s="383"/>
      <c r="C426" s="381"/>
      <c r="D426" s="9"/>
      <c r="E426" s="20">
        <v>4210</v>
      </c>
      <c r="F426" s="54" t="s">
        <v>9</v>
      </c>
      <c r="G426" s="44">
        <v>6600</v>
      </c>
      <c r="H426" s="32">
        <v>4464</v>
      </c>
      <c r="I426" s="41">
        <v>4464</v>
      </c>
      <c r="J426" s="340">
        <f t="shared" si="7"/>
        <v>1</v>
      </c>
    </row>
    <row r="427" spans="2:10" ht="15.75" customHeight="1">
      <c r="B427" s="383"/>
      <c r="C427" s="381"/>
      <c r="D427" s="9"/>
      <c r="E427" s="20">
        <v>4260</v>
      </c>
      <c r="F427" s="143" t="s">
        <v>63</v>
      </c>
      <c r="G427" s="37">
        <v>5739</v>
      </c>
      <c r="H427" s="32">
        <v>4332</v>
      </c>
      <c r="I427" s="41">
        <v>4332</v>
      </c>
      <c r="J427" s="340">
        <f t="shared" si="7"/>
        <v>1</v>
      </c>
    </row>
    <row r="428" spans="2:10" ht="15" customHeight="1">
      <c r="B428" s="383"/>
      <c r="C428" s="381"/>
      <c r="D428" s="9"/>
      <c r="E428" s="20">
        <v>4300</v>
      </c>
      <c r="F428" s="143" t="s">
        <v>10</v>
      </c>
      <c r="G428" s="37">
        <v>1650</v>
      </c>
      <c r="H428" s="32">
        <v>2991</v>
      </c>
      <c r="I428" s="41">
        <v>2991</v>
      </c>
      <c r="J428" s="340">
        <f t="shared" si="7"/>
        <v>1</v>
      </c>
    </row>
    <row r="429" spans="2:10" ht="15" customHeight="1">
      <c r="B429" s="383"/>
      <c r="C429" s="381"/>
      <c r="D429" s="9"/>
      <c r="E429" s="20">
        <v>4410</v>
      </c>
      <c r="F429" s="143" t="s">
        <v>13</v>
      </c>
      <c r="G429" s="37">
        <v>220</v>
      </c>
      <c r="H429" s="32">
        <v>0</v>
      </c>
      <c r="I429" s="41">
        <v>0</v>
      </c>
      <c r="J429" s="340"/>
    </row>
    <row r="430" spans="2:10" ht="15.75" customHeight="1" thickBot="1">
      <c r="B430" s="383"/>
      <c r="C430" s="429"/>
      <c r="D430" s="278"/>
      <c r="E430" s="30">
        <v>4440</v>
      </c>
      <c r="F430" s="151" t="s">
        <v>23</v>
      </c>
      <c r="G430" s="181">
        <v>6305</v>
      </c>
      <c r="H430" s="181">
        <v>11375</v>
      </c>
      <c r="I430" s="181">
        <v>11375</v>
      </c>
      <c r="J430" s="352">
        <f t="shared" si="7"/>
        <v>1</v>
      </c>
    </row>
    <row r="431" spans="2:10" ht="15.75" customHeight="1" thickBot="1">
      <c r="B431" s="383"/>
      <c r="C431" s="292">
        <v>85412</v>
      </c>
      <c r="D431" s="279"/>
      <c r="E431" s="118"/>
      <c r="F431" s="272" t="s">
        <v>125</v>
      </c>
      <c r="G431" s="196">
        <f>SUM(G432:G433)</f>
        <v>3000</v>
      </c>
      <c r="H431" s="196">
        <f>SUM(H432:H433)</f>
        <v>3000</v>
      </c>
      <c r="I431" s="196">
        <f>SUM(I432:I433)</f>
        <v>3000</v>
      </c>
      <c r="J431" s="342">
        <f t="shared" si="7"/>
        <v>1</v>
      </c>
    </row>
    <row r="432" spans="2:10" ht="39" customHeight="1" thickBot="1">
      <c r="B432" s="381"/>
      <c r="C432" s="488"/>
      <c r="D432" s="9"/>
      <c r="E432" s="15">
        <v>2820</v>
      </c>
      <c r="F432" s="178" t="s">
        <v>137</v>
      </c>
      <c r="G432" s="73">
        <v>3000</v>
      </c>
      <c r="H432" s="73">
        <v>2000</v>
      </c>
      <c r="I432" s="73">
        <v>2000</v>
      </c>
      <c r="J432" s="342">
        <f t="shared" si="7"/>
        <v>1</v>
      </c>
    </row>
    <row r="433" spans="2:10" ht="16.5" customHeight="1" thickBot="1">
      <c r="B433" s="381"/>
      <c r="C433" s="489"/>
      <c r="D433" s="296"/>
      <c r="E433" s="28">
        <v>4300</v>
      </c>
      <c r="F433" s="113" t="s">
        <v>10</v>
      </c>
      <c r="G433" s="43"/>
      <c r="H433" s="43">
        <v>1000</v>
      </c>
      <c r="I433" s="43">
        <v>1000</v>
      </c>
      <c r="J433" s="342">
        <f t="shared" si="7"/>
        <v>1</v>
      </c>
    </row>
    <row r="434" spans="2:10" ht="16.5" customHeight="1" thickBot="1">
      <c r="B434" s="381"/>
      <c r="C434" s="298">
        <v>85415</v>
      </c>
      <c r="D434" s="299"/>
      <c r="E434" s="118"/>
      <c r="F434" s="150" t="s">
        <v>200</v>
      </c>
      <c r="G434" s="269"/>
      <c r="H434" s="196">
        <f>SUM(H435:H444)</f>
        <v>111519</v>
      </c>
      <c r="I434" s="196">
        <f>SUM(I435:I444)</f>
        <v>111515</v>
      </c>
      <c r="J434" s="346">
        <f t="shared" si="7"/>
        <v>0.9999641316726298</v>
      </c>
    </row>
    <row r="435" spans="2:10" ht="27.75" customHeight="1">
      <c r="B435" s="383"/>
      <c r="C435" s="476"/>
      <c r="D435" s="297"/>
      <c r="E435" s="20">
        <v>2540</v>
      </c>
      <c r="F435" s="188" t="s">
        <v>201</v>
      </c>
      <c r="G435" s="55"/>
      <c r="H435" s="55">
        <v>364</v>
      </c>
      <c r="I435" s="37">
        <v>364</v>
      </c>
      <c r="J435" s="341">
        <f t="shared" si="7"/>
        <v>1</v>
      </c>
    </row>
    <row r="436" spans="2:10" ht="16.5" customHeight="1">
      <c r="B436" s="383"/>
      <c r="C436" s="473"/>
      <c r="D436" s="290"/>
      <c r="E436" s="18">
        <v>3240</v>
      </c>
      <c r="F436" s="54" t="s">
        <v>181</v>
      </c>
      <c r="G436" s="32"/>
      <c r="H436" s="32">
        <v>52211</v>
      </c>
      <c r="I436" s="41">
        <v>52211</v>
      </c>
      <c r="J436" s="340">
        <f t="shared" si="7"/>
        <v>1</v>
      </c>
    </row>
    <row r="437" spans="2:10" ht="27" customHeight="1">
      <c r="B437" s="383"/>
      <c r="C437" s="473"/>
      <c r="D437" s="290"/>
      <c r="E437" s="18">
        <v>3248</v>
      </c>
      <c r="F437" s="54" t="s">
        <v>202</v>
      </c>
      <c r="G437" s="32"/>
      <c r="H437" s="32">
        <v>37879</v>
      </c>
      <c r="I437" s="41">
        <v>37876</v>
      </c>
      <c r="J437" s="340">
        <f t="shared" si="7"/>
        <v>0.9999208004435175</v>
      </c>
    </row>
    <row r="438" spans="2:10" ht="41.25" customHeight="1">
      <c r="B438" s="383"/>
      <c r="C438" s="473"/>
      <c r="D438" s="290"/>
      <c r="E438" s="18">
        <v>3249</v>
      </c>
      <c r="F438" s="54" t="s">
        <v>206</v>
      </c>
      <c r="G438" s="32"/>
      <c r="H438" s="32">
        <v>17785</v>
      </c>
      <c r="I438" s="41">
        <v>17784</v>
      </c>
      <c r="J438" s="340">
        <f t="shared" si="7"/>
        <v>0.9999437728422829</v>
      </c>
    </row>
    <row r="439" spans="2:10" ht="27.75" customHeight="1">
      <c r="B439" s="383"/>
      <c r="C439" s="473"/>
      <c r="D439" s="290"/>
      <c r="E439" s="18">
        <v>4018</v>
      </c>
      <c r="F439" s="54" t="s">
        <v>203</v>
      </c>
      <c r="G439" s="32"/>
      <c r="H439" s="32">
        <v>517</v>
      </c>
      <c r="I439" s="41">
        <v>517</v>
      </c>
      <c r="J439" s="340">
        <f t="shared" si="7"/>
        <v>1</v>
      </c>
    </row>
    <row r="440" spans="2:10" ht="38.25" customHeight="1">
      <c r="B440" s="383"/>
      <c r="C440" s="473"/>
      <c r="D440" s="290"/>
      <c r="E440" s="18">
        <v>4019</v>
      </c>
      <c r="F440" s="54" t="s">
        <v>207</v>
      </c>
      <c r="G440" s="32"/>
      <c r="H440" s="32">
        <v>243</v>
      </c>
      <c r="I440" s="41">
        <v>243</v>
      </c>
      <c r="J440" s="340">
        <f t="shared" si="7"/>
        <v>1</v>
      </c>
    </row>
    <row r="441" spans="2:10" ht="27.75" customHeight="1">
      <c r="B441" s="383"/>
      <c r="C441" s="473"/>
      <c r="D441" s="290"/>
      <c r="E441" s="18">
        <v>4218</v>
      </c>
      <c r="F441" s="54" t="s">
        <v>204</v>
      </c>
      <c r="G441" s="32"/>
      <c r="H441" s="32">
        <v>933</v>
      </c>
      <c r="I441" s="41">
        <v>933</v>
      </c>
      <c r="J441" s="340">
        <f t="shared" si="7"/>
        <v>1</v>
      </c>
    </row>
    <row r="442" spans="2:10" ht="39.75" customHeight="1">
      <c r="B442" s="383"/>
      <c r="C442" s="473"/>
      <c r="D442" s="290"/>
      <c r="E442" s="18">
        <v>4219</v>
      </c>
      <c r="F442" s="54" t="s">
        <v>208</v>
      </c>
      <c r="G442" s="32"/>
      <c r="H442" s="32">
        <v>438</v>
      </c>
      <c r="I442" s="41">
        <v>438</v>
      </c>
      <c r="J442" s="340">
        <f t="shared" si="7"/>
        <v>1</v>
      </c>
    </row>
    <row r="443" spans="2:10" ht="32.25" customHeight="1">
      <c r="B443" s="383"/>
      <c r="C443" s="473"/>
      <c r="D443" s="290"/>
      <c r="E443" s="18">
        <v>4308</v>
      </c>
      <c r="F443" s="54" t="s">
        <v>205</v>
      </c>
      <c r="G443" s="36"/>
      <c r="H443" s="32">
        <v>782</v>
      </c>
      <c r="I443" s="41">
        <v>782</v>
      </c>
      <c r="J443" s="340">
        <f t="shared" si="7"/>
        <v>1</v>
      </c>
    </row>
    <row r="444" spans="2:10" ht="42" customHeight="1" thickBot="1">
      <c r="B444" s="388"/>
      <c r="C444" s="474"/>
      <c r="D444" s="291"/>
      <c r="E444" s="27">
        <v>4309</v>
      </c>
      <c r="F444" s="191" t="s">
        <v>209</v>
      </c>
      <c r="G444" s="181"/>
      <c r="H444" s="181">
        <v>367</v>
      </c>
      <c r="I444" s="165">
        <v>367</v>
      </c>
      <c r="J444" s="340">
        <f t="shared" si="7"/>
        <v>1</v>
      </c>
    </row>
    <row r="445" spans="2:10" ht="32.25" customHeight="1" thickBot="1">
      <c r="B445" s="30">
        <v>921</v>
      </c>
      <c r="C445" s="99"/>
      <c r="D445" s="25"/>
      <c r="E445" s="30"/>
      <c r="F445" s="153" t="s">
        <v>99</v>
      </c>
      <c r="G445" s="68">
        <f>SUM(G446+G448+G451)</f>
        <v>131800</v>
      </c>
      <c r="H445" s="68">
        <f>SUM(H446+H448+H451)</f>
        <v>51800</v>
      </c>
      <c r="I445" s="68">
        <f>SUM(I446+I448+I451)</f>
        <v>38998</v>
      </c>
      <c r="J445" s="352">
        <f t="shared" si="7"/>
        <v>0.7528571428571429</v>
      </c>
    </row>
    <row r="446" spans="2:10" ht="15.75" customHeight="1" thickBot="1">
      <c r="B446" s="384"/>
      <c r="C446" s="280">
        <v>92116</v>
      </c>
      <c r="D446" s="281"/>
      <c r="E446" s="118"/>
      <c r="F446" s="128" t="s">
        <v>100</v>
      </c>
      <c r="G446" s="282">
        <f>SUM(G447)</f>
        <v>10800</v>
      </c>
      <c r="H446" s="282">
        <f>SUM(H447)</f>
        <v>10800</v>
      </c>
      <c r="I446" s="282">
        <f>SUM(I447)</f>
        <v>10800</v>
      </c>
      <c r="J446" s="342">
        <f t="shared" si="7"/>
        <v>1</v>
      </c>
    </row>
    <row r="447" spans="2:10" ht="39" customHeight="1" thickBot="1">
      <c r="B447" s="383"/>
      <c r="C447" s="283"/>
      <c r="D447" s="281"/>
      <c r="E447" s="118">
        <v>2310</v>
      </c>
      <c r="F447" s="284" t="s">
        <v>101</v>
      </c>
      <c r="G447" s="285">
        <v>10800</v>
      </c>
      <c r="H447" s="230">
        <v>10800</v>
      </c>
      <c r="I447" s="230">
        <v>10800</v>
      </c>
      <c r="J447" s="342">
        <f t="shared" si="7"/>
        <v>1</v>
      </c>
    </row>
    <row r="448" spans="2:10" ht="18.75" customHeight="1" thickBot="1">
      <c r="B448" s="383"/>
      <c r="C448" s="286" t="s">
        <v>128</v>
      </c>
      <c r="D448" s="281"/>
      <c r="E448" s="118"/>
      <c r="F448" s="128" t="s">
        <v>129</v>
      </c>
      <c r="G448" s="196">
        <f>SUM(G449:G450)</f>
        <v>85000</v>
      </c>
      <c r="H448" s="196">
        <f>SUM(H449:H450)</f>
        <v>5000</v>
      </c>
      <c r="I448" s="196">
        <f>SUM(I449:I450)</f>
        <v>0</v>
      </c>
      <c r="J448" s="342">
        <f t="shared" si="7"/>
        <v>0</v>
      </c>
    </row>
    <row r="449" spans="2:10" ht="54.75" customHeight="1">
      <c r="B449" s="383"/>
      <c r="C449" s="440"/>
      <c r="D449" s="96"/>
      <c r="E449" s="19">
        <v>2810</v>
      </c>
      <c r="F449" s="152" t="s">
        <v>134</v>
      </c>
      <c r="G449" s="193">
        <v>5000</v>
      </c>
      <c r="H449" s="84">
        <v>5000</v>
      </c>
      <c r="I449" s="193">
        <v>0</v>
      </c>
      <c r="J449" s="341">
        <f t="shared" si="7"/>
        <v>0</v>
      </c>
    </row>
    <row r="450" spans="2:10" ht="16.5" customHeight="1" thickBot="1">
      <c r="B450" s="383"/>
      <c r="C450" s="441"/>
      <c r="D450" s="25"/>
      <c r="E450" s="30">
        <v>6050</v>
      </c>
      <c r="F450" s="151" t="s">
        <v>160</v>
      </c>
      <c r="G450" s="179">
        <v>80000</v>
      </c>
      <c r="H450" s="181"/>
      <c r="I450" s="165"/>
      <c r="J450" s="339"/>
    </row>
    <row r="451" spans="2:10" ht="25.5" customHeight="1" thickBot="1">
      <c r="B451" s="383"/>
      <c r="C451" s="450">
        <v>92195</v>
      </c>
      <c r="D451" s="406"/>
      <c r="E451" s="118"/>
      <c r="F451" s="128" t="s">
        <v>42</v>
      </c>
      <c r="G451" s="282">
        <f>SUM(G452:G457)</f>
        <v>36000</v>
      </c>
      <c r="H451" s="282">
        <f>SUM(H452:H457)</f>
        <v>36000</v>
      </c>
      <c r="I451" s="282">
        <f>SUM(I452:I457)</f>
        <v>28198</v>
      </c>
      <c r="J451" s="342">
        <f t="shared" si="7"/>
        <v>0.7832777777777777</v>
      </c>
    </row>
    <row r="452" spans="2:10" ht="42" customHeight="1">
      <c r="B452" s="383"/>
      <c r="C452" s="380"/>
      <c r="D452" s="7"/>
      <c r="E452" s="15">
        <v>2310</v>
      </c>
      <c r="F452" s="110" t="s">
        <v>133</v>
      </c>
      <c r="G452" s="42">
        <v>11000</v>
      </c>
      <c r="H452" s="55">
        <v>11000</v>
      </c>
      <c r="I452" s="37">
        <v>8500</v>
      </c>
      <c r="J452" s="341">
        <f t="shared" si="7"/>
        <v>0.7727272727272727</v>
      </c>
    </row>
    <row r="453" spans="2:10" ht="27" customHeight="1">
      <c r="B453" s="383"/>
      <c r="C453" s="381"/>
      <c r="D453" s="7"/>
      <c r="E453" s="28">
        <v>2810</v>
      </c>
      <c r="F453" s="155" t="s">
        <v>134</v>
      </c>
      <c r="G453" s="104">
        <v>10000</v>
      </c>
      <c r="H453" s="32">
        <v>10000</v>
      </c>
      <c r="I453" s="41">
        <v>5000</v>
      </c>
      <c r="J453" s="340">
        <f t="shared" si="7"/>
        <v>0.5</v>
      </c>
    </row>
    <row r="454" spans="2:10" ht="25.5" customHeight="1">
      <c r="B454" s="383"/>
      <c r="C454" s="385"/>
      <c r="D454" s="7"/>
      <c r="E454" s="18">
        <v>2820</v>
      </c>
      <c r="F454" s="143" t="s">
        <v>130</v>
      </c>
      <c r="G454" s="32">
        <v>2000</v>
      </c>
      <c r="H454" s="37">
        <v>2000</v>
      </c>
      <c r="I454" s="41">
        <v>2000</v>
      </c>
      <c r="J454" s="340">
        <f t="shared" si="7"/>
        <v>1</v>
      </c>
    </row>
    <row r="455" spans="2:10" ht="66.75" customHeight="1">
      <c r="B455" s="382"/>
      <c r="C455" s="386"/>
      <c r="D455" s="69"/>
      <c r="E455" s="18">
        <v>2830</v>
      </c>
      <c r="F455" s="400" t="s">
        <v>164</v>
      </c>
      <c r="G455" s="32">
        <v>2000</v>
      </c>
      <c r="H455" s="301">
        <v>2000</v>
      </c>
      <c r="I455" s="41">
        <v>2000</v>
      </c>
      <c r="J455" s="340">
        <f t="shared" si="7"/>
        <v>1</v>
      </c>
    </row>
    <row r="456" spans="2:10" ht="16.5" customHeight="1">
      <c r="B456" s="383"/>
      <c r="C456" s="381"/>
      <c r="D456" s="7"/>
      <c r="E456" s="18">
        <v>4210</v>
      </c>
      <c r="F456" s="143" t="s">
        <v>91</v>
      </c>
      <c r="G456" s="32">
        <v>5000</v>
      </c>
      <c r="H456" s="301">
        <v>5500</v>
      </c>
      <c r="I456" s="41">
        <v>5198</v>
      </c>
      <c r="J456" s="340">
        <f t="shared" si="7"/>
        <v>0.9450909090909091</v>
      </c>
    </row>
    <row r="457" spans="2:10" ht="16.5" customHeight="1" thickBot="1">
      <c r="B457" s="383"/>
      <c r="C457" s="381"/>
      <c r="D457" s="7"/>
      <c r="E457" s="15">
        <v>4300</v>
      </c>
      <c r="F457" s="151" t="s">
        <v>33</v>
      </c>
      <c r="G457" s="165">
        <v>6000</v>
      </c>
      <c r="H457" s="302">
        <v>5500</v>
      </c>
      <c r="I457" s="181">
        <v>5500</v>
      </c>
      <c r="J457" s="352">
        <f t="shared" si="7"/>
        <v>1</v>
      </c>
    </row>
    <row r="458" spans="2:10" ht="28.5" customHeight="1" thickBot="1">
      <c r="B458" s="133">
        <v>926</v>
      </c>
      <c r="C458" s="455"/>
      <c r="D458" s="456"/>
      <c r="E458" s="135"/>
      <c r="F458" s="137" t="s">
        <v>81</v>
      </c>
      <c r="G458" s="119">
        <f>SUM(G459)</f>
        <v>15000</v>
      </c>
      <c r="H458" s="196">
        <f>SUM(H459)</f>
        <v>16800</v>
      </c>
      <c r="I458" s="196">
        <f>SUM(I459)</f>
        <v>15214</v>
      </c>
      <c r="J458" s="342">
        <f t="shared" si="7"/>
        <v>0.9055952380952381</v>
      </c>
    </row>
    <row r="459" spans="2:10" ht="18" customHeight="1" thickBot="1">
      <c r="B459" s="401"/>
      <c r="C459" s="203">
        <v>92695</v>
      </c>
      <c r="D459" s="257"/>
      <c r="E459" s="457"/>
      <c r="F459" s="123" t="s">
        <v>42</v>
      </c>
      <c r="G459" s="300">
        <f>SUM(G462:G465)</f>
        <v>15000</v>
      </c>
      <c r="H459" s="235">
        <f>SUM(H461:H465)</f>
        <v>16800</v>
      </c>
      <c r="I459" s="269">
        <f>SUM(I461:I465)</f>
        <v>15214</v>
      </c>
      <c r="J459" s="342">
        <f aca="true" t="shared" si="8" ref="J459:J466">I459/H459</f>
        <v>0.9055952380952381</v>
      </c>
    </row>
    <row r="460" spans="2:10" ht="13.5" customHeight="1" hidden="1" thickBot="1">
      <c r="B460" s="402"/>
      <c r="C460" s="348"/>
      <c r="D460" s="132"/>
      <c r="E460" s="458"/>
      <c r="F460" s="11" t="s">
        <v>82</v>
      </c>
      <c r="G460" s="40"/>
      <c r="H460" s="73"/>
      <c r="I460" s="73"/>
      <c r="J460" s="349" t="e">
        <f t="shared" si="8"/>
        <v>#DIV/0!</v>
      </c>
    </row>
    <row r="461" spans="2:10" ht="39.75" customHeight="1" thickBot="1">
      <c r="B461" s="402"/>
      <c r="C461" s="453"/>
      <c r="D461" s="71"/>
      <c r="E461" s="127">
        <v>2810</v>
      </c>
      <c r="F461" s="399" t="s">
        <v>210</v>
      </c>
      <c r="G461" s="36"/>
      <c r="H461" s="32">
        <v>1800</v>
      </c>
      <c r="I461" s="32">
        <v>1800</v>
      </c>
      <c r="J461" s="340">
        <f t="shared" si="8"/>
        <v>1</v>
      </c>
    </row>
    <row r="462" spans="2:10" ht="27.75" customHeight="1">
      <c r="B462" s="402"/>
      <c r="C462" s="454"/>
      <c r="D462" s="7"/>
      <c r="E462" s="20">
        <v>2820</v>
      </c>
      <c r="F462" s="54" t="s">
        <v>130</v>
      </c>
      <c r="G462" s="32">
        <v>2000</v>
      </c>
      <c r="H462" s="32"/>
      <c r="I462" s="32"/>
      <c r="J462" s="340"/>
    </row>
    <row r="463" spans="2:10" ht="51" customHeight="1">
      <c r="B463" s="402"/>
      <c r="C463" s="454"/>
      <c r="D463" s="7"/>
      <c r="E463" s="18">
        <v>2310</v>
      </c>
      <c r="F463" s="54" t="s">
        <v>101</v>
      </c>
      <c r="G463" s="32">
        <v>3000</v>
      </c>
      <c r="H463" s="32"/>
      <c r="I463" s="32"/>
      <c r="J463" s="340"/>
    </row>
    <row r="464" spans="2:10" ht="15.75" customHeight="1">
      <c r="B464" s="402"/>
      <c r="C464" s="454"/>
      <c r="D464" s="9"/>
      <c r="E464" s="18">
        <v>4210</v>
      </c>
      <c r="F464" s="54" t="s">
        <v>91</v>
      </c>
      <c r="G464" s="32">
        <v>4000</v>
      </c>
      <c r="H464" s="32">
        <v>9000</v>
      </c>
      <c r="I464" s="32">
        <v>8238</v>
      </c>
      <c r="J464" s="340">
        <f t="shared" si="8"/>
        <v>0.9153333333333333</v>
      </c>
    </row>
    <row r="465" spans="2:10" ht="16.5" customHeight="1" thickBot="1">
      <c r="B465" s="402"/>
      <c r="C465" s="454"/>
      <c r="D465" s="9"/>
      <c r="E465" s="28">
        <v>4300</v>
      </c>
      <c r="F465" s="177" t="s">
        <v>33</v>
      </c>
      <c r="G465" s="43">
        <v>6000</v>
      </c>
      <c r="H465" s="43">
        <v>6000</v>
      </c>
      <c r="I465" s="43">
        <v>5176</v>
      </c>
      <c r="J465" s="339">
        <f t="shared" si="8"/>
        <v>0.8626666666666667</v>
      </c>
    </row>
    <row r="466" spans="1:10" ht="22.5" customHeight="1" thickBot="1">
      <c r="A466" t="s">
        <v>165</v>
      </c>
      <c r="B466" s="403" t="s">
        <v>102</v>
      </c>
      <c r="C466" s="404"/>
      <c r="D466" s="404"/>
      <c r="E466" s="404"/>
      <c r="F466" s="378"/>
      <c r="G466" s="134">
        <f>SUM(G458+G445+G392+G361+G308+G296+G166+G163+G156+G122+G118+G72+G53+G45+G42+G21+G16+G10)</f>
        <v>25597895</v>
      </c>
      <c r="H466" s="134">
        <f>SUM(H458+H445+H392+H361+H308+H296+H166+H163+H156+H122+H118+H72+H53+H45+H42+H21+H16+H10)</f>
        <v>28401214</v>
      </c>
      <c r="I466" s="134">
        <f>SUM(I458+I445+I392+I361+I308+I296+I166+I163+I156+I122+I118+I72+I53+I45+I42+I21+I16+I10)</f>
        <v>28258056</v>
      </c>
      <c r="J466" s="342">
        <f t="shared" si="8"/>
        <v>0.9949594408182693</v>
      </c>
    </row>
    <row r="467" spans="2:9" ht="15.75">
      <c r="B467" s="13"/>
      <c r="C467" s="23"/>
      <c r="D467" s="13"/>
      <c r="E467" s="11"/>
      <c r="F467" s="174"/>
      <c r="G467" s="12"/>
      <c r="H467" s="452"/>
      <c r="I467" s="452"/>
    </row>
    <row r="468" spans="2:9" ht="15.75">
      <c r="B468" s="13"/>
      <c r="C468" s="23"/>
      <c r="D468" s="13"/>
      <c r="E468" s="11"/>
      <c r="F468" s="154"/>
      <c r="G468" s="12"/>
      <c r="H468" s="452"/>
      <c r="I468" s="452"/>
    </row>
    <row r="469" spans="2:9" ht="15.75">
      <c r="B469" s="13"/>
      <c r="C469" s="23"/>
      <c r="D469" s="13"/>
      <c r="E469" s="11"/>
      <c r="F469" s="154"/>
      <c r="G469" s="12"/>
      <c r="H469" s="452"/>
      <c r="I469" s="452"/>
    </row>
    <row r="470" spans="2:9" ht="15.75">
      <c r="B470" s="459"/>
      <c r="C470" s="459"/>
      <c r="D470" s="459"/>
      <c r="E470" s="459"/>
      <c r="F470" s="459"/>
      <c r="G470" s="459"/>
      <c r="H470" s="459"/>
      <c r="I470" s="14"/>
    </row>
    <row r="471" spans="2:9" ht="15.75">
      <c r="B471" s="460"/>
      <c r="C471" s="460"/>
      <c r="D471" s="461"/>
      <c r="E471" s="461"/>
      <c r="F471" s="461"/>
      <c r="G471" s="462"/>
      <c r="H471" s="462"/>
      <c r="I471" s="462"/>
    </row>
    <row r="472" spans="2:9" ht="12.75">
      <c r="B472" s="2"/>
      <c r="C472" s="24"/>
      <c r="D472" s="2"/>
      <c r="E472" s="2"/>
      <c r="F472" s="2"/>
      <c r="G472" s="2"/>
      <c r="H472" s="2"/>
      <c r="I472" s="2"/>
    </row>
    <row r="473" ht="12.75">
      <c r="B473" s="6"/>
    </row>
    <row r="474" ht="12.75">
      <c r="B474" s="6"/>
    </row>
    <row r="475" ht="12.75">
      <c r="B475" s="6"/>
    </row>
    <row r="476" ht="12.75">
      <c r="B476" s="6"/>
    </row>
    <row r="477" ht="12.75">
      <c r="B477" s="6"/>
    </row>
    <row r="478" ht="12.75">
      <c r="B478" s="6"/>
    </row>
    <row r="479" ht="12.75">
      <c r="B479" s="6"/>
    </row>
    <row r="480" ht="12.75">
      <c r="B480" s="6"/>
    </row>
    <row r="481" ht="12.75">
      <c r="B481" s="6"/>
    </row>
    <row r="482" ht="12.75">
      <c r="B482" s="6"/>
    </row>
    <row r="483" ht="12.75">
      <c r="B483" s="6"/>
    </row>
    <row r="484" ht="12.75">
      <c r="B484" s="6"/>
    </row>
    <row r="485" ht="12.75">
      <c r="B485" s="6"/>
    </row>
    <row r="486" ht="12.75">
      <c r="B486" s="6"/>
    </row>
    <row r="487" ht="12.75">
      <c r="B487" s="6"/>
    </row>
  </sheetData>
  <mergeCells count="130">
    <mergeCell ref="I346:I347"/>
    <mergeCell ref="C432:C433"/>
    <mergeCell ref="C385:C388"/>
    <mergeCell ref="C363:C370"/>
    <mergeCell ref="C372:C377"/>
    <mergeCell ref="C378:C383"/>
    <mergeCell ref="C349:D349"/>
    <mergeCell ref="C127:D127"/>
    <mergeCell ref="C350:D360"/>
    <mergeCell ref="C348:D348"/>
    <mergeCell ref="H346:H347"/>
    <mergeCell ref="C248:C267"/>
    <mergeCell ref="C308:D308"/>
    <mergeCell ref="C175:C180"/>
    <mergeCell ref="E346:E347"/>
    <mergeCell ref="C301:D302"/>
    <mergeCell ref="G346:G347"/>
    <mergeCell ref="C328:D328"/>
    <mergeCell ref="C305:C307"/>
    <mergeCell ref="C346:D347"/>
    <mergeCell ref="C342:D343"/>
    <mergeCell ref="B393:B416"/>
    <mergeCell ref="B417:B444"/>
    <mergeCell ref="C408:C419"/>
    <mergeCell ref="B362:B377"/>
    <mergeCell ref="B378:B391"/>
    <mergeCell ref="C435:C444"/>
    <mergeCell ref="C60:C71"/>
    <mergeCell ref="C53:D53"/>
    <mergeCell ref="C46:D46"/>
    <mergeCell ref="C56:D57"/>
    <mergeCell ref="C19:D19"/>
    <mergeCell ref="B17:B20"/>
    <mergeCell ref="B43:B44"/>
    <mergeCell ref="C45:D45"/>
    <mergeCell ref="B470:H470"/>
    <mergeCell ref="B471:C471"/>
    <mergeCell ref="D471:F471"/>
    <mergeCell ref="G471:I471"/>
    <mergeCell ref="H467:I467"/>
    <mergeCell ref="H469:I469"/>
    <mergeCell ref="H468:I468"/>
    <mergeCell ref="C451:D451"/>
    <mergeCell ref="C461:C465"/>
    <mergeCell ref="C458:D458"/>
    <mergeCell ref="E459:E460"/>
    <mergeCell ref="C449:C450"/>
    <mergeCell ref="C310:C327"/>
    <mergeCell ref="C329:C340"/>
    <mergeCell ref="C390:C391"/>
    <mergeCell ref="C341:D341"/>
    <mergeCell ref="C421:C430"/>
    <mergeCell ref="C362:D362"/>
    <mergeCell ref="C371:D371"/>
    <mergeCell ref="C394:C406"/>
    <mergeCell ref="C393:D393"/>
    <mergeCell ref="C4:I5"/>
    <mergeCell ref="E56:E57"/>
    <mergeCell ref="G56:G57"/>
    <mergeCell ref="G69:G70"/>
    <mergeCell ref="E69:E70"/>
    <mergeCell ref="F69:F70"/>
    <mergeCell ref="C23:C41"/>
    <mergeCell ref="C21:D21"/>
    <mergeCell ref="C20:D20"/>
    <mergeCell ref="C16:D16"/>
    <mergeCell ref="B167:B174"/>
    <mergeCell ref="B107:B117"/>
    <mergeCell ref="C8:D8"/>
    <mergeCell ref="C9:D9"/>
    <mergeCell ref="C73:D73"/>
    <mergeCell ref="C74:C80"/>
    <mergeCell ref="C47:C52"/>
    <mergeCell ref="C88:C105"/>
    <mergeCell ref="C12:D15"/>
    <mergeCell ref="B11:B15"/>
    <mergeCell ref="B35:B41"/>
    <mergeCell ref="B22:B34"/>
    <mergeCell ref="B123:B129"/>
    <mergeCell ref="B130:B155"/>
    <mergeCell ref="B46:B52"/>
    <mergeCell ref="B54:B71"/>
    <mergeCell ref="C163:D163"/>
    <mergeCell ref="C158:C160"/>
    <mergeCell ref="C153:C155"/>
    <mergeCell ref="C296:D296"/>
    <mergeCell ref="C269:C278"/>
    <mergeCell ref="C292:C295"/>
    <mergeCell ref="C280:C290"/>
    <mergeCell ref="C166:D166"/>
    <mergeCell ref="C191:C206"/>
    <mergeCell ref="C164:C165"/>
    <mergeCell ref="B119:B121"/>
    <mergeCell ref="C122:D122"/>
    <mergeCell ref="C120:C121"/>
    <mergeCell ref="C107:C113"/>
    <mergeCell ref="C116:C117"/>
    <mergeCell ref="C168:C174"/>
    <mergeCell ref="C239:D246"/>
    <mergeCell ref="C221:C237"/>
    <mergeCell ref="C182:D189"/>
    <mergeCell ref="C220:D220"/>
    <mergeCell ref="C190:D190"/>
    <mergeCell ref="C208:C219"/>
    <mergeCell ref="C181:D181"/>
    <mergeCell ref="C238:D238"/>
    <mergeCell ref="B348:B360"/>
    <mergeCell ref="B297:B307"/>
    <mergeCell ref="B309:B346"/>
    <mergeCell ref="B208:B246"/>
    <mergeCell ref="B164:B165"/>
    <mergeCell ref="C130:C149"/>
    <mergeCell ref="C128:C129"/>
    <mergeCell ref="C58:D58"/>
    <mergeCell ref="B76:B105"/>
    <mergeCell ref="C124:C126"/>
    <mergeCell ref="C106:D106"/>
    <mergeCell ref="C87:D87"/>
    <mergeCell ref="C82:C86"/>
    <mergeCell ref="B157:B162"/>
    <mergeCell ref="B459:B465"/>
    <mergeCell ref="B466:F466"/>
    <mergeCell ref="B247:B279"/>
    <mergeCell ref="B73:B75"/>
    <mergeCell ref="B175:B207"/>
    <mergeCell ref="B455:B457"/>
    <mergeCell ref="B446:B454"/>
    <mergeCell ref="C452:C454"/>
    <mergeCell ref="C455:C457"/>
    <mergeCell ref="B280:B295"/>
  </mergeCells>
  <printOptions/>
  <pageMargins left="0.67" right="0.24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Księgowość</dc:creator>
  <cp:keywords/>
  <dc:description/>
  <cp:lastModifiedBy>Wasylik</cp:lastModifiedBy>
  <cp:lastPrinted>2005-03-04T06:57:27Z</cp:lastPrinted>
  <dcterms:created xsi:type="dcterms:W3CDTF">2002-02-28T10:39:58Z</dcterms:created>
  <dcterms:modified xsi:type="dcterms:W3CDTF">2005-03-07T10:35:22Z</dcterms:modified>
  <cp:category/>
  <cp:version/>
  <cp:contentType/>
  <cp:contentStatus/>
</cp:coreProperties>
</file>