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16" windowWidth="15480" windowHeight="44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<sst xmlns="http://schemas.openxmlformats.org/spreadsheetml/2006/main" count="50" uniqueCount="50">
  <si>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lp.</t>
  </si>
  <si>
    <t>1.</t>
  </si>
  <si>
    <t>I.</t>
  </si>
  <si>
    <t>Ogółem kwota zadłużenia, z tego z tytułu:</t>
  </si>
  <si>
    <t>Wyemitowania papierów wartościowych</t>
  </si>
  <si>
    <t>II.</t>
  </si>
  <si>
    <t>Poziom obsługi długu, z tego:</t>
  </si>
  <si>
    <t xml:space="preserve"> - spłaty wynikające z udzielonych poręczeń</t>
  </si>
  <si>
    <t>III.</t>
  </si>
  <si>
    <t>Prognozowane dochody budżetowe</t>
  </si>
  <si>
    <t>IV.</t>
  </si>
  <si>
    <t>Realizacja w %</t>
  </si>
  <si>
    <t xml:space="preserve"> - obsługi długu do dochodów (II : III)</t>
  </si>
  <si>
    <t>Prognozowana kwota długu na koniec r.</t>
  </si>
  <si>
    <t xml:space="preserve"> - raty kredytów i pożyczek </t>
  </si>
  <si>
    <t xml:space="preserve"> - długu do dochodów (I : III)</t>
  </si>
  <si>
    <t>Emisja papierów wartościowych 2006</t>
  </si>
  <si>
    <t>Emisja papierów wartościowych 2007</t>
  </si>
  <si>
    <t>Emisja papierów wartościowych 2009</t>
  </si>
  <si>
    <t xml:space="preserve"> - wykup papierów emisja 2006</t>
  </si>
  <si>
    <t xml:space="preserve"> - wykup papierów emisja 2007</t>
  </si>
  <si>
    <t xml:space="preserve"> - wykup papierów emisja 2009</t>
  </si>
  <si>
    <t>Emisja papierów wartościowych 2010</t>
  </si>
  <si>
    <t xml:space="preserve">Prognoza kwoty długu Powiatu Wołowskiego na 2010 rok i lata następne (w zł) </t>
  </si>
  <si>
    <t>Wyszczególnienie</t>
  </si>
  <si>
    <t xml:space="preserve"> - wykup papierów emisja 2010</t>
  </si>
  <si>
    <t xml:space="preserve"> - odsetki i dyskonto emisja 2006</t>
  </si>
  <si>
    <t xml:space="preserve"> - odsetki i dyskonto emisja 2007</t>
  </si>
  <si>
    <t xml:space="preserve"> - odsetki i dyskonto emisja 2009</t>
  </si>
  <si>
    <t xml:space="preserve"> - odsetki i dyskonto emisja 2010</t>
  </si>
  <si>
    <t>sprzedaż/prywatyzacja majątku</t>
  </si>
  <si>
    <t>środki z UE otrzymane na realizację zadań inwestycyjnych</t>
  </si>
  <si>
    <t>dotacje na zadania inwestycyjne</t>
  </si>
  <si>
    <t>Dochody części inwestycyjnej, w tym:</t>
  </si>
  <si>
    <t>pozostałe dochody inwestycyjne</t>
  </si>
  <si>
    <t>Dochody własne, w tym:</t>
  </si>
  <si>
    <t>udział w podatku dochodowym od osób prawnych</t>
  </si>
  <si>
    <t>udział w podatku dochodowym od osób fizycznych</t>
  </si>
  <si>
    <t>pozostałe dochody własne</t>
  </si>
  <si>
    <t>Subwencje, w tym:</t>
  </si>
  <si>
    <t>oświatowa</t>
  </si>
  <si>
    <t>wyrównawcza</t>
  </si>
  <si>
    <t>równoważąca, regionalna</t>
  </si>
  <si>
    <t>Dotacje na zadania bieżące, w tym:</t>
  </si>
  <si>
    <t xml:space="preserve"> dotacje na zadania bieżące</t>
  </si>
  <si>
    <t>a)</t>
  </si>
  <si>
    <t>b)</t>
  </si>
  <si>
    <t>c)</t>
  </si>
  <si>
    <t>d)</t>
  </si>
  <si>
    <t>uzupelnienie subwencji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</si>
</sst>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_ ;\-#,##0\ "/>
    <numFmt numFmtId="166" formatCode="[$-415]d\ mmmm\ yyyy"/>
    <numFmt numFmtId="167" formatCode="#,##0.00\ _z_ł"/>
    <numFmt numFmtId="168" formatCode="0.000000000"/>
    <numFmt numFmtId="169" formatCode="0.0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31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25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3" fontId="26" fillId="0" borderId="15" xfId="0" applyNumberFormat="1" applyFont="1" applyBorder="1" applyAlignment="1">
      <alignment/>
    </xf>
    <xf numFmtId="164" fontId="26" fillId="0" borderId="15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164" fontId="25" fillId="0" borderId="15" xfId="0" applyNumberFormat="1" applyFont="1" applyBorder="1" applyAlignment="1">
      <alignment/>
    </xf>
    <xf numFmtId="164" fontId="25" fillId="0" borderId="15" xfId="0" applyNumberFormat="1" applyFont="1" applyBorder="1" applyAlignment="1">
      <alignment horizontal="right"/>
    </xf>
    <xf numFmtId="3" fontId="25" fillId="0" borderId="10" xfId="0" applyNumberFormat="1" applyFont="1" applyBorder="1" applyAlignment="1">
      <alignment/>
    </xf>
    <xf numFmtId="164" fontId="25" fillId="0" borderId="10" xfId="0" applyNumberFormat="1" applyFont="1" applyBorder="1" applyAlignment="1">
      <alignment/>
    </xf>
    <xf numFmtId="164" fontId="25" fillId="0" borderId="14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164" fontId="28" fillId="0" borderId="15" xfId="0" applyNumberFormat="1" applyFont="1" applyBorder="1" applyAlignment="1">
      <alignment/>
    </xf>
    <xf numFmtId="164" fontId="27" fillId="0" borderId="15" xfId="0" applyNumberFormat="1" applyFont="1" applyBorder="1" applyAlignment="1">
      <alignment/>
    </xf>
    <xf numFmtId="2" fontId="25" fillId="0" borderId="15" xfId="0" applyNumberFormat="1" applyFont="1" applyBorder="1" applyAlignment="1">
      <alignment/>
    </xf>
    <xf numFmtId="0" fontId="29" fillId="0" borderId="15" xfId="0" applyFont="1" applyBorder="1" applyAlignment="1">
      <alignment horizontal="center"/>
    </xf>
    <xf numFmtId="0" fontId="29" fillId="0" borderId="15" xfId="0" applyFont="1" applyBorder="1" applyAlignment="1">
      <alignment horizontal="left" shrinkToFit="1"/>
    </xf>
    <xf numFmtId="0" fontId="30" fillId="0" borderId="15" xfId="0" applyFont="1" applyBorder="1" applyAlignment="1">
      <alignment horizontal="left" shrinkToFit="1"/>
    </xf>
    <xf numFmtId="0" fontId="30" fillId="0" borderId="10" xfId="0" applyFont="1" applyBorder="1" applyAlignment="1">
      <alignment horizontal="center"/>
    </xf>
    <xf numFmtId="0" fontId="30" fillId="0" borderId="14" xfId="0" applyFont="1" applyBorder="1" applyAlignment="1">
      <alignment horizontal="left" shrinkToFit="1"/>
    </xf>
    <xf numFmtId="0" fontId="29" fillId="0" borderId="17" xfId="0" applyFont="1" applyBorder="1" applyAlignment="1">
      <alignment horizontal="center"/>
    </xf>
    <xf numFmtId="0" fontId="29" fillId="0" borderId="14" xfId="0" applyFont="1" applyBorder="1" applyAlignment="1">
      <alignment shrinkToFit="1"/>
    </xf>
    <xf numFmtId="0" fontId="29" fillId="0" borderId="17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8" xfId="0" applyFont="1" applyBorder="1" applyAlignment="1">
      <alignment shrinkToFit="1"/>
    </xf>
    <xf numFmtId="0" fontId="30" fillId="0" borderId="15" xfId="0" applyFont="1" applyBorder="1" applyAlignment="1">
      <alignment shrinkToFit="1"/>
    </xf>
    <xf numFmtId="0" fontId="30" fillId="0" borderId="15" xfId="0" applyFont="1" applyBorder="1" applyAlignment="1">
      <alignment/>
    </xf>
    <xf numFmtId="0" fontId="29" fillId="0" borderId="15" xfId="0" applyFont="1" applyBorder="1" applyAlignment="1">
      <alignment wrapText="1"/>
    </xf>
    <xf numFmtId="0" fontId="30" fillId="0" borderId="14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30" fillId="0" borderId="13" xfId="0" applyFont="1" applyBorder="1" applyAlignment="1">
      <alignment/>
    </xf>
    <xf numFmtId="0" fontId="30" fillId="0" borderId="15" xfId="0" applyFont="1" applyBorder="1" applyAlignment="1">
      <alignment horizontal="center"/>
    </xf>
    <xf numFmtId="0" fontId="29" fillId="0" borderId="15" xfId="0" applyFont="1" applyFill="1" applyBorder="1" applyAlignment="1">
      <alignment/>
    </xf>
    <xf numFmtId="0" fontId="30" fillId="0" borderId="14" xfId="0" applyFont="1" applyBorder="1" applyAlignment="1">
      <alignment shrinkToFit="1"/>
    </xf>
    <xf numFmtId="0" fontId="29" fillId="0" borderId="12" xfId="0" applyFont="1" applyFill="1" applyBorder="1" applyAlignment="1">
      <alignment/>
    </xf>
    <xf numFmtId="0" fontId="30" fillId="0" borderId="15" xfId="0" applyFont="1" applyBorder="1" applyAlignment="1">
      <alignment horizontal="center" shrinkToFit="1"/>
    </xf>
    <xf numFmtId="0" fontId="26" fillId="0" borderId="0" xfId="0" applyFont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0" fontId="7" fillId="0" borderId="15" xfId="0" applyFont="1" applyBorder="1" applyAlignment="1">
      <alignment/>
    </xf>
    <xf numFmtId="164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37" sqref="F37"/>
    </sheetView>
  </sheetViews>
  <sheetFormatPr defaultColWidth="9.00390625" defaultRowHeight="12.75"/>
  <cols>
    <col min="1" max="1" width="3.00390625" style="0" customWidth="1"/>
    <col min="2" max="2" width="30.00390625" style="0" customWidth="1"/>
    <col min="3" max="3" width="10.25390625" style="0" hidden="1" customWidth="1"/>
    <col min="4" max="18" width="15.875" style="0" customWidth="1"/>
  </cols>
  <sheetData>
    <row r="1" spans="1:18" ht="15.75">
      <c r="A1" s="6"/>
      <c r="B1" s="50" t="s">
        <v>23</v>
      </c>
      <c r="C1" s="50"/>
      <c r="D1" s="50"/>
      <c r="E1" s="50"/>
      <c r="F1" s="50"/>
      <c r="G1" s="50"/>
      <c r="H1" s="50"/>
      <c r="I1" s="50"/>
      <c r="J1" s="50"/>
      <c r="K1" s="50"/>
      <c r="L1" s="6"/>
      <c r="M1" s="6"/>
      <c r="N1" s="6"/>
      <c r="O1" s="6"/>
      <c r="P1" s="6"/>
      <c r="Q1" s="6"/>
      <c r="R1" s="6"/>
    </row>
    <row r="2" spans="1:18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2" customFormat="1" ht="15.75">
      <c r="A3" s="7" t="s">
        <v>0</v>
      </c>
      <c r="B3" s="7" t="s">
        <v>24</v>
      </c>
      <c r="C3" s="8" t="s">
        <v>13</v>
      </c>
      <c r="D3" s="51"/>
      <c r="E3" s="51"/>
      <c r="F3" s="51"/>
      <c r="G3" s="51"/>
      <c r="H3" s="51"/>
      <c r="I3" s="51"/>
      <c r="J3" s="51"/>
      <c r="K3" s="51"/>
      <c r="L3" s="52"/>
      <c r="M3" s="53"/>
      <c r="N3" s="9"/>
      <c r="O3" s="10"/>
      <c r="P3" s="10"/>
      <c r="Q3" s="11"/>
      <c r="R3" s="12"/>
    </row>
    <row r="4" spans="1:18" s="2" customFormat="1" ht="15.75">
      <c r="A4" s="13"/>
      <c r="B4" s="13"/>
      <c r="C4" s="13">
        <v>2001</v>
      </c>
      <c r="D4" s="13">
        <v>2009</v>
      </c>
      <c r="E4" s="13">
        <v>2010</v>
      </c>
      <c r="F4" s="13">
        <v>2011</v>
      </c>
      <c r="G4" s="13">
        <v>2012</v>
      </c>
      <c r="H4" s="13">
        <v>2013</v>
      </c>
      <c r="I4" s="13">
        <v>2014</v>
      </c>
      <c r="J4" s="13">
        <v>2015</v>
      </c>
      <c r="K4" s="13">
        <v>2016</v>
      </c>
      <c r="L4" s="14">
        <v>2017</v>
      </c>
      <c r="M4" s="14">
        <v>2018</v>
      </c>
      <c r="N4" s="14">
        <v>2019</v>
      </c>
      <c r="O4" s="14">
        <v>2020</v>
      </c>
      <c r="P4" s="14">
        <v>2021</v>
      </c>
      <c r="Q4" s="14">
        <v>2022</v>
      </c>
      <c r="R4" s="14">
        <v>2023</v>
      </c>
    </row>
    <row r="5" spans="1:18" s="3" customFormat="1" ht="15.75">
      <c r="A5" s="14">
        <v>1</v>
      </c>
      <c r="B5" s="14">
        <v>2</v>
      </c>
      <c r="C5" s="14">
        <v>4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10</v>
      </c>
      <c r="L5" s="14">
        <v>10</v>
      </c>
      <c r="M5" s="14">
        <v>10</v>
      </c>
      <c r="N5" s="14">
        <v>11</v>
      </c>
      <c r="O5" s="14">
        <v>12</v>
      </c>
      <c r="P5" s="14">
        <v>13</v>
      </c>
      <c r="Q5" s="14">
        <v>14</v>
      </c>
      <c r="R5" s="14">
        <v>15</v>
      </c>
    </row>
    <row r="6" spans="1:18" s="1" customFormat="1" ht="15.75">
      <c r="A6" s="45" t="s">
        <v>2</v>
      </c>
      <c r="B6" s="49" t="s">
        <v>3</v>
      </c>
      <c r="C6" s="15" t="e">
        <f>SUM(C7,C8,C9,#REF!,#REF!,#REF!,#REF!)</f>
        <v>#REF!</v>
      </c>
      <c r="D6" s="16">
        <f>SUM(D8:D11)</f>
        <v>13700000</v>
      </c>
      <c r="E6" s="16">
        <f aca="true" t="shared" si="0" ref="E6:Q6">SUM(E8:E11)</f>
        <v>20100000</v>
      </c>
      <c r="F6" s="16">
        <f t="shared" si="0"/>
        <v>17600000</v>
      </c>
      <c r="G6" s="16">
        <f t="shared" si="0"/>
        <v>16600000</v>
      </c>
      <c r="H6" s="16">
        <f t="shared" si="0"/>
        <v>14100000</v>
      </c>
      <c r="I6" s="16">
        <f t="shared" si="0"/>
        <v>12000000</v>
      </c>
      <c r="J6" s="16">
        <f t="shared" si="0"/>
        <v>9500000</v>
      </c>
      <c r="K6" s="16">
        <f t="shared" si="0"/>
        <v>7400000</v>
      </c>
      <c r="L6" s="16">
        <f t="shared" si="0"/>
        <v>5900000</v>
      </c>
      <c r="M6" s="16">
        <f t="shared" si="0"/>
        <v>4400000</v>
      </c>
      <c r="N6" s="16">
        <f t="shared" si="0"/>
        <v>2900000</v>
      </c>
      <c r="O6" s="16">
        <f t="shared" si="0"/>
        <v>1900000</v>
      </c>
      <c r="P6" s="16">
        <f t="shared" si="0"/>
        <v>900000</v>
      </c>
      <c r="Q6" s="16">
        <f t="shared" si="0"/>
        <v>0</v>
      </c>
      <c r="R6" s="16">
        <f>SUM(R8:R11)</f>
        <v>0</v>
      </c>
    </row>
    <row r="7" spans="1:18" ht="15.75">
      <c r="A7" s="27" t="s">
        <v>1</v>
      </c>
      <c r="B7" s="28" t="s">
        <v>4</v>
      </c>
      <c r="C7" s="17">
        <v>2700000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ht="15.75">
      <c r="A8" s="27"/>
      <c r="B8" s="28" t="s">
        <v>16</v>
      </c>
      <c r="C8" s="17"/>
      <c r="D8" s="18">
        <v>6500000</v>
      </c>
      <c r="E8" s="18">
        <f aca="true" t="shared" si="1" ref="E8:R8">D8-E14</f>
        <v>4500000</v>
      </c>
      <c r="F8" s="18">
        <f t="shared" si="1"/>
        <v>2500000</v>
      </c>
      <c r="G8" s="18">
        <f t="shared" si="1"/>
        <v>1500000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0</v>
      </c>
      <c r="N8" s="18">
        <f t="shared" si="1"/>
        <v>0</v>
      </c>
      <c r="O8" s="18">
        <f t="shared" si="1"/>
        <v>0</v>
      </c>
      <c r="P8" s="18">
        <f t="shared" si="1"/>
        <v>0</v>
      </c>
      <c r="Q8" s="18">
        <f t="shared" si="1"/>
        <v>0</v>
      </c>
      <c r="R8" s="18">
        <f t="shared" si="1"/>
        <v>0</v>
      </c>
    </row>
    <row r="9" spans="1:18" ht="15.75">
      <c r="A9" s="27"/>
      <c r="B9" s="28" t="s">
        <v>17</v>
      </c>
      <c r="C9" s="17"/>
      <c r="D9" s="18">
        <v>1500000</v>
      </c>
      <c r="E9" s="18">
        <f aca="true" t="shared" si="2" ref="E9:R9">D9-E15</f>
        <v>1500000</v>
      </c>
      <c r="F9" s="18">
        <f t="shared" si="2"/>
        <v>1000000</v>
      </c>
      <c r="G9" s="18">
        <f t="shared" si="2"/>
        <v>1000000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9">
        <f t="shared" si="2"/>
        <v>0</v>
      </c>
      <c r="M9" s="19">
        <f t="shared" si="2"/>
        <v>0</v>
      </c>
      <c r="N9" s="19">
        <f t="shared" si="2"/>
        <v>0</v>
      </c>
      <c r="O9" s="19">
        <f t="shared" si="2"/>
        <v>0</v>
      </c>
      <c r="P9" s="19">
        <f t="shared" si="2"/>
        <v>0</v>
      </c>
      <c r="Q9" s="19">
        <f t="shared" si="2"/>
        <v>0</v>
      </c>
      <c r="R9" s="19">
        <f t="shared" si="2"/>
        <v>0</v>
      </c>
    </row>
    <row r="10" spans="1:18" ht="15.75">
      <c r="A10" s="27"/>
      <c r="B10" s="28" t="s">
        <v>18</v>
      </c>
      <c r="C10" s="17"/>
      <c r="D10" s="18">
        <v>5700000</v>
      </c>
      <c r="E10" s="18">
        <f aca="true" t="shared" si="3" ref="E10:R10">D10-E16</f>
        <v>5700000</v>
      </c>
      <c r="F10" s="18">
        <f t="shared" si="3"/>
        <v>5700000</v>
      </c>
      <c r="G10" s="18">
        <f t="shared" si="3"/>
        <v>5700000</v>
      </c>
      <c r="H10" s="18">
        <f t="shared" si="3"/>
        <v>5700000</v>
      </c>
      <c r="I10" s="18">
        <f t="shared" si="3"/>
        <v>3600000</v>
      </c>
      <c r="J10" s="18">
        <f t="shared" si="3"/>
        <v>1600000</v>
      </c>
      <c r="K10" s="18">
        <f t="shared" si="3"/>
        <v>0</v>
      </c>
      <c r="L10" s="19">
        <f t="shared" si="3"/>
        <v>0</v>
      </c>
      <c r="M10" s="19">
        <f t="shared" si="3"/>
        <v>0</v>
      </c>
      <c r="N10" s="19">
        <f t="shared" si="3"/>
        <v>0</v>
      </c>
      <c r="O10" s="19">
        <f t="shared" si="3"/>
        <v>0</v>
      </c>
      <c r="P10" s="19">
        <f t="shared" si="3"/>
        <v>0</v>
      </c>
      <c r="Q10" s="19">
        <f t="shared" si="3"/>
        <v>0</v>
      </c>
      <c r="R10" s="19">
        <f t="shared" si="3"/>
        <v>0</v>
      </c>
    </row>
    <row r="11" spans="1:18" ht="15.75">
      <c r="A11" s="27"/>
      <c r="B11" s="29" t="s">
        <v>22</v>
      </c>
      <c r="C11" s="17"/>
      <c r="D11" s="18"/>
      <c r="E11" s="18">
        <v>8400000</v>
      </c>
      <c r="F11" s="18">
        <f aca="true" t="shared" si="4" ref="F11:R11">E11-F17</f>
        <v>8400000</v>
      </c>
      <c r="G11" s="18">
        <f t="shared" si="4"/>
        <v>8400000</v>
      </c>
      <c r="H11" s="18">
        <f t="shared" si="4"/>
        <v>8400000</v>
      </c>
      <c r="I11" s="18">
        <f t="shared" si="4"/>
        <v>8400000</v>
      </c>
      <c r="J11" s="18">
        <f t="shared" si="4"/>
        <v>7900000</v>
      </c>
      <c r="K11" s="18">
        <f t="shared" si="4"/>
        <v>7400000</v>
      </c>
      <c r="L11" s="19">
        <f t="shared" si="4"/>
        <v>5900000</v>
      </c>
      <c r="M11" s="19">
        <f t="shared" si="4"/>
        <v>4400000</v>
      </c>
      <c r="N11" s="19">
        <f t="shared" si="4"/>
        <v>2900000</v>
      </c>
      <c r="O11" s="19">
        <f t="shared" si="4"/>
        <v>1900000</v>
      </c>
      <c r="P11" s="19">
        <f t="shared" si="4"/>
        <v>900000</v>
      </c>
      <c r="Q11" s="19">
        <f t="shared" si="4"/>
        <v>0</v>
      </c>
      <c r="R11" s="19">
        <f t="shared" si="4"/>
        <v>0</v>
      </c>
    </row>
    <row r="12" spans="1:18" ht="15.75">
      <c r="A12" s="30" t="s">
        <v>5</v>
      </c>
      <c r="B12" s="31" t="s">
        <v>6</v>
      </c>
      <c r="C12" s="17">
        <f>SUM(C13:C22)</f>
        <v>82000</v>
      </c>
      <c r="D12" s="18">
        <f aca="true" t="shared" si="5" ref="D12:J12">SUM(D13:D22)</f>
        <v>3441753.32</v>
      </c>
      <c r="E12" s="18">
        <f t="shared" si="5"/>
        <v>3400000</v>
      </c>
      <c r="F12" s="18">
        <f>SUM(F13:F22)</f>
        <v>4321400.82</v>
      </c>
      <c r="G12" s="18">
        <f t="shared" si="5"/>
        <v>2709548.3100000005</v>
      </c>
      <c r="H12" s="18">
        <f t="shared" si="5"/>
        <v>4156942.18</v>
      </c>
      <c r="I12" s="18">
        <f t="shared" si="5"/>
        <v>3020897.26</v>
      </c>
      <c r="J12" s="18">
        <f t="shared" si="5"/>
        <v>3277785.21</v>
      </c>
      <c r="K12" s="18">
        <f aca="true" t="shared" si="6" ref="K12:R12">SUM(K13:K22)</f>
        <v>2711639.8899999997</v>
      </c>
      <c r="L12" s="19">
        <f t="shared" si="6"/>
        <v>1970640</v>
      </c>
      <c r="M12" s="19">
        <f t="shared" si="6"/>
        <v>1875240</v>
      </c>
      <c r="N12" s="19">
        <f t="shared" si="6"/>
        <v>1779840</v>
      </c>
      <c r="O12" s="19">
        <f t="shared" si="6"/>
        <v>1184771.07</v>
      </c>
      <c r="P12" s="19">
        <f t="shared" si="6"/>
        <v>1121014.25</v>
      </c>
      <c r="Q12" s="19">
        <f t="shared" si="6"/>
        <v>957240</v>
      </c>
      <c r="R12" s="19">
        <f t="shared" si="6"/>
        <v>0</v>
      </c>
    </row>
    <row r="13" spans="1:18" ht="15.75">
      <c r="A13" s="32"/>
      <c r="B13" s="33" t="s">
        <v>14</v>
      </c>
      <c r="C13" s="17"/>
      <c r="D13" s="18"/>
      <c r="E13" s="18"/>
      <c r="F13" s="18"/>
      <c r="G13" s="18"/>
      <c r="H13" s="18"/>
      <c r="I13" s="18"/>
      <c r="J13" s="18"/>
      <c r="K13" s="18"/>
      <c r="L13" s="19"/>
      <c r="M13" s="19"/>
      <c r="N13" s="19"/>
      <c r="O13" s="19"/>
      <c r="P13" s="19"/>
      <c r="Q13" s="19"/>
      <c r="R13" s="19"/>
    </row>
    <row r="14" spans="1:18" ht="15.75">
      <c r="A14" s="34"/>
      <c r="B14" s="35" t="s">
        <v>19</v>
      </c>
      <c r="C14" s="20"/>
      <c r="D14" s="21">
        <v>2100000</v>
      </c>
      <c r="E14" s="21">
        <v>2000000</v>
      </c>
      <c r="F14" s="21">
        <v>2000000</v>
      </c>
      <c r="G14" s="21">
        <v>1000000</v>
      </c>
      <c r="H14" s="21">
        <v>1500000</v>
      </c>
      <c r="I14" s="21"/>
      <c r="J14" s="21"/>
      <c r="K14" s="21"/>
      <c r="L14" s="19"/>
      <c r="M14" s="19"/>
      <c r="N14" s="19"/>
      <c r="O14" s="19"/>
      <c r="P14" s="19"/>
      <c r="Q14" s="19"/>
      <c r="R14" s="19"/>
    </row>
    <row r="15" spans="1:18" ht="15.75">
      <c r="A15" s="34"/>
      <c r="B15" s="35" t="s">
        <v>20</v>
      </c>
      <c r="C15" s="20"/>
      <c r="D15" s="21"/>
      <c r="E15" s="21">
        <v>0</v>
      </c>
      <c r="F15" s="21">
        <v>500000</v>
      </c>
      <c r="G15" s="21">
        <v>0</v>
      </c>
      <c r="H15" s="21">
        <v>1000000</v>
      </c>
      <c r="I15" s="21"/>
      <c r="J15" s="21"/>
      <c r="K15" s="21"/>
      <c r="L15" s="19"/>
      <c r="M15" s="19"/>
      <c r="N15" s="19"/>
      <c r="O15" s="19"/>
      <c r="P15" s="19"/>
      <c r="Q15" s="19"/>
      <c r="R15" s="19"/>
    </row>
    <row r="16" spans="1:18" ht="15.75">
      <c r="A16" s="34"/>
      <c r="B16" s="35" t="s">
        <v>21</v>
      </c>
      <c r="C16" s="20"/>
      <c r="D16" s="21"/>
      <c r="E16" s="21"/>
      <c r="F16" s="21"/>
      <c r="G16" s="21"/>
      <c r="H16" s="21"/>
      <c r="I16" s="21">
        <v>2100000</v>
      </c>
      <c r="J16" s="21">
        <v>2000000</v>
      </c>
      <c r="K16" s="21">
        <v>1600000</v>
      </c>
      <c r="L16" s="19"/>
      <c r="M16" s="19"/>
      <c r="N16" s="19"/>
      <c r="O16" s="19"/>
      <c r="P16" s="19"/>
      <c r="Q16" s="19"/>
      <c r="R16" s="19"/>
    </row>
    <row r="17" spans="1:18" ht="15.75">
      <c r="A17" s="34"/>
      <c r="B17" s="35" t="s">
        <v>25</v>
      </c>
      <c r="C17" s="20"/>
      <c r="D17" s="21"/>
      <c r="E17" s="21"/>
      <c r="F17" s="21"/>
      <c r="G17" s="21"/>
      <c r="H17" s="21"/>
      <c r="I17" s="21"/>
      <c r="J17" s="21">
        <v>500000</v>
      </c>
      <c r="K17" s="21">
        <v>500000</v>
      </c>
      <c r="L17" s="19">
        <v>1500000</v>
      </c>
      <c r="M17" s="19">
        <v>1500000</v>
      </c>
      <c r="N17" s="19">
        <v>1500000</v>
      </c>
      <c r="O17" s="19">
        <v>1000000</v>
      </c>
      <c r="P17" s="19">
        <v>1000000</v>
      </c>
      <c r="Q17" s="19">
        <v>900000</v>
      </c>
      <c r="R17" s="19">
        <v>0</v>
      </c>
    </row>
    <row r="18" spans="1:18" ht="15.75">
      <c r="A18" s="34"/>
      <c r="B18" s="33" t="s">
        <v>26</v>
      </c>
      <c r="C18" s="20"/>
      <c r="D18" s="21">
        <v>606650.1699999999</v>
      </c>
      <c r="E18" s="21">
        <v>302550</v>
      </c>
      <c r="F18" s="21">
        <v>208760.27000000002</v>
      </c>
      <c r="G18" s="21">
        <v>116574.66000000015</v>
      </c>
      <c r="H18" s="21">
        <v>68774.79000000004</v>
      </c>
      <c r="I18" s="21"/>
      <c r="J18" s="21"/>
      <c r="K18" s="21"/>
      <c r="L18" s="19"/>
      <c r="M18" s="19"/>
      <c r="N18" s="19"/>
      <c r="O18" s="19"/>
      <c r="P18" s="19"/>
      <c r="Q18" s="19"/>
      <c r="R18" s="19"/>
    </row>
    <row r="19" spans="1:18" ht="15.75">
      <c r="A19" s="34"/>
      <c r="B19" s="33" t="s">
        <v>27</v>
      </c>
      <c r="C19" s="20"/>
      <c r="D19" s="21">
        <v>101450</v>
      </c>
      <c r="E19" s="21">
        <v>78710</v>
      </c>
      <c r="F19" s="21">
        <v>69629.31999999995</v>
      </c>
      <c r="G19" s="21">
        <v>47583.29</v>
      </c>
      <c r="H19" s="21">
        <v>45100.27000000002</v>
      </c>
      <c r="I19" s="21"/>
      <c r="J19" s="21"/>
      <c r="K19" s="21"/>
      <c r="L19" s="19"/>
      <c r="M19" s="19"/>
      <c r="N19" s="19"/>
      <c r="O19" s="19"/>
      <c r="P19" s="19"/>
      <c r="Q19" s="19"/>
      <c r="R19" s="19"/>
    </row>
    <row r="20" spans="1:18" ht="15.75">
      <c r="A20" s="34"/>
      <c r="B20" s="33" t="s">
        <v>28</v>
      </c>
      <c r="C20" s="20"/>
      <c r="D20" s="21">
        <v>13653.15</v>
      </c>
      <c r="E20" s="21">
        <v>388740</v>
      </c>
      <c r="F20" s="21">
        <v>388771.23</v>
      </c>
      <c r="G20" s="21">
        <v>389773.81</v>
      </c>
      <c r="H20" s="21">
        <v>388740</v>
      </c>
      <c r="I20" s="21">
        <v>386657.2599999998</v>
      </c>
      <c r="J20" s="21">
        <v>243545.20999999996</v>
      </c>
      <c r="K20" s="21">
        <v>107823.34000000008</v>
      </c>
      <c r="L20" s="19"/>
      <c r="M20" s="19"/>
      <c r="N20" s="19"/>
      <c r="O20" s="19"/>
      <c r="P20" s="19"/>
      <c r="Q20" s="19"/>
      <c r="R20" s="19"/>
    </row>
    <row r="21" spans="1:18" ht="15.75">
      <c r="A21" s="34"/>
      <c r="B21" s="33" t="s">
        <v>29</v>
      </c>
      <c r="C21" s="20"/>
      <c r="D21" s="21"/>
      <c r="E21" s="21">
        <v>10000</v>
      </c>
      <c r="F21" s="21">
        <v>534240</v>
      </c>
      <c r="G21" s="21">
        <v>535616.55</v>
      </c>
      <c r="H21" s="21">
        <v>534327.12</v>
      </c>
      <c r="I21" s="21">
        <v>534240</v>
      </c>
      <c r="J21" s="21">
        <v>534240</v>
      </c>
      <c r="K21" s="21">
        <v>503816.55</v>
      </c>
      <c r="L21" s="19">
        <v>470640</v>
      </c>
      <c r="M21" s="19">
        <v>375240</v>
      </c>
      <c r="N21" s="19">
        <v>279840</v>
      </c>
      <c r="O21" s="19">
        <v>184771.07</v>
      </c>
      <c r="P21" s="19">
        <v>121014.25</v>
      </c>
      <c r="Q21" s="19">
        <v>57240</v>
      </c>
      <c r="R21" s="19">
        <v>0</v>
      </c>
    </row>
    <row r="22" spans="1:18" ht="15.75">
      <c r="A22" s="36"/>
      <c r="B22" s="37" t="s">
        <v>7</v>
      </c>
      <c r="C22" s="20">
        <v>82000</v>
      </c>
      <c r="D22" s="21">
        <v>620000</v>
      </c>
      <c r="E22" s="21">
        <v>620000</v>
      </c>
      <c r="F22" s="21">
        <v>620000</v>
      </c>
      <c r="G22" s="21">
        <v>620000</v>
      </c>
      <c r="H22" s="21">
        <v>620000</v>
      </c>
      <c r="I22" s="21"/>
      <c r="J22" s="21"/>
      <c r="K22" s="21"/>
      <c r="L22" s="19"/>
      <c r="M22" s="19"/>
      <c r="N22" s="19"/>
      <c r="O22" s="19"/>
      <c r="P22" s="19"/>
      <c r="Q22" s="19"/>
      <c r="R22" s="19"/>
    </row>
    <row r="23" spans="1:18" ht="15.75">
      <c r="A23" s="30" t="s">
        <v>8</v>
      </c>
      <c r="B23" s="38" t="s">
        <v>9</v>
      </c>
      <c r="C23" s="17">
        <v>29700000</v>
      </c>
      <c r="D23" s="16">
        <f>SUM(D24,D28,D33,D35,)</f>
        <v>43439944.75</v>
      </c>
      <c r="E23" s="16">
        <f>SUM(E24,E28,E33,E35)</f>
        <v>46789196.11</v>
      </c>
      <c r="F23" s="16">
        <v>45660000</v>
      </c>
      <c r="G23" s="16">
        <v>45365000</v>
      </c>
      <c r="H23" s="16">
        <v>45570000</v>
      </c>
      <c r="I23" s="16">
        <v>45675000</v>
      </c>
      <c r="J23" s="16">
        <v>45675000</v>
      </c>
      <c r="K23" s="16">
        <v>45875000</v>
      </c>
      <c r="L23" s="16">
        <v>45875000</v>
      </c>
      <c r="M23" s="16">
        <v>45880000</v>
      </c>
      <c r="N23" s="16">
        <v>45880000</v>
      </c>
      <c r="O23" s="16">
        <v>46880000</v>
      </c>
      <c r="P23" s="16">
        <v>46890000</v>
      </c>
      <c r="Q23" s="16">
        <v>46890000</v>
      </c>
      <c r="R23" s="16">
        <v>46890000</v>
      </c>
    </row>
    <row r="24" spans="1:19" ht="15.75">
      <c r="A24" s="30" t="s">
        <v>45</v>
      </c>
      <c r="B24" s="39" t="s">
        <v>35</v>
      </c>
      <c r="C24" s="17"/>
      <c r="D24" s="16">
        <f aca="true" t="shared" si="7" ref="D24:R24">SUM(D25:D27)</f>
        <v>6974765.83</v>
      </c>
      <c r="E24" s="16">
        <f t="shared" si="7"/>
        <v>7786924.109999999</v>
      </c>
      <c r="F24" s="16">
        <f t="shared" si="7"/>
        <v>7580000</v>
      </c>
      <c r="G24" s="16">
        <f t="shared" si="7"/>
        <v>7735000</v>
      </c>
      <c r="H24" s="16">
        <f t="shared" si="7"/>
        <v>7940000</v>
      </c>
      <c r="I24" s="16">
        <f t="shared" si="7"/>
        <v>8045000</v>
      </c>
      <c r="J24" s="16">
        <f t="shared" si="7"/>
        <v>8045000</v>
      </c>
      <c r="K24" s="16">
        <f t="shared" si="7"/>
        <v>7745000</v>
      </c>
      <c r="L24" s="16">
        <f t="shared" si="7"/>
        <v>7745000</v>
      </c>
      <c r="M24" s="16">
        <f t="shared" si="7"/>
        <v>7750000</v>
      </c>
      <c r="N24" s="16">
        <f t="shared" si="7"/>
        <v>7750000</v>
      </c>
      <c r="O24" s="16">
        <f t="shared" si="7"/>
        <v>7750000</v>
      </c>
      <c r="P24" s="16">
        <f t="shared" si="7"/>
        <v>7760000</v>
      </c>
      <c r="Q24" s="16">
        <f t="shared" si="7"/>
        <v>7760000</v>
      </c>
      <c r="R24" s="16">
        <f t="shared" si="7"/>
        <v>7760000</v>
      </c>
      <c r="S24" s="5"/>
    </row>
    <row r="25" spans="1:19" ht="23.25">
      <c r="A25" s="30"/>
      <c r="B25" s="40" t="s">
        <v>36</v>
      </c>
      <c r="C25" s="12"/>
      <c r="D25" s="18">
        <v>210000</v>
      </c>
      <c r="E25" s="22">
        <v>220000</v>
      </c>
      <c r="F25" s="18">
        <v>230000</v>
      </c>
      <c r="G25" s="18">
        <v>235000</v>
      </c>
      <c r="H25" s="18">
        <v>240000</v>
      </c>
      <c r="I25" s="18">
        <v>245000</v>
      </c>
      <c r="J25" s="18">
        <v>245000</v>
      </c>
      <c r="K25" s="18">
        <v>245000</v>
      </c>
      <c r="L25" s="18">
        <v>245000</v>
      </c>
      <c r="M25" s="18">
        <v>250000</v>
      </c>
      <c r="N25" s="18">
        <v>250000</v>
      </c>
      <c r="O25" s="18">
        <v>250000</v>
      </c>
      <c r="P25" s="18">
        <v>260000</v>
      </c>
      <c r="Q25" s="18">
        <v>260000</v>
      </c>
      <c r="R25" s="18">
        <v>260000</v>
      </c>
      <c r="S25" s="4"/>
    </row>
    <row r="26" spans="1:19" ht="23.25">
      <c r="A26" s="30"/>
      <c r="B26" s="40" t="s">
        <v>37</v>
      </c>
      <c r="C26" s="12"/>
      <c r="D26" s="18">
        <v>5493605</v>
      </c>
      <c r="E26" s="22">
        <v>5319483</v>
      </c>
      <c r="F26" s="18">
        <v>5700000</v>
      </c>
      <c r="G26" s="18">
        <v>5750000</v>
      </c>
      <c r="H26" s="18">
        <v>5800000</v>
      </c>
      <c r="I26" s="18">
        <v>5900000</v>
      </c>
      <c r="J26" s="18">
        <v>5900000</v>
      </c>
      <c r="K26" s="18">
        <v>6000000</v>
      </c>
      <c r="L26" s="18">
        <v>6000000</v>
      </c>
      <c r="M26" s="18">
        <v>6000000</v>
      </c>
      <c r="N26" s="18">
        <v>6000000</v>
      </c>
      <c r="O26" s="18">
        <v>6000000</v>
      </c>
      <c r="P26" s="18">
        <v>6000000</v>
      </c>
      <c r="Q26" s="18">
        <v>6000000</v>
      </c>
      <c r="R26" s="18">
        <v>6000000</v>
      </c>
      <c r="S26" s="4"/>
    </row>
    <row r="27" spans="1:19" ht="15.75">
      <c r="A27" s="30"/>
      <c r="B27" s="35" t="s">
        <v>38</v>
      </c>
      <c r="C27" s="12"/>
      <c r="D27" s="18">
        <v>1271160.83</v>
      </c>
      <c r="E27" s="23">
        <v>2247441.11</v>
      </c>
      <c r="F27" s="18">
        <v>1650000</v>
      </c>
      <c r="G27" s="18">
        <v>1750000</v>
      </c>
      <c r="H27" s="18">
        <v>1900000</v>
      </c>
      <c r="I27" s="18">
        <v>1900000</v>
      </c>
      <c r="J27" s="18">
        <v>1900000</v>
      </c>
      <c r="K27" s="18">
        <v>1500000</v>
      </c>
      <c r="L27" s="18">
        <v>1500000</v>
      </c>
      <c r="M27" s="18">
        <v>1500000</v>
      </c>
      <c r="N27" s="18">
        <v>1500000</v>
      </c>
      <c r="O27" s="18">
        <v>1500000</v>
      </c>
      <c r="P27" s="18">
        <v>1500000</v>
      </c>
      <c r="Q27" s="18">
        <v>1500000</v>
      </c>
      <c r="R27" s="18">
        <v>1500000</v>
      </c>
      <c r="S27" s="4"/>
    </row>
    <row r="28" spans="1:19" ht="15.75">
      <c r="A28" s="30" t="s">
        <v>46</v>
      </c>
      <c r="B28" s="41" t="s">
        <v>39</v>
      </c>
      <c r="C28" s="12"/>
      <c r="D28" s="24">
        <f>SUM(D29:D32)</f>
        <v>23103946</v>
      </c>
      <c r="E28" s="24">
        <f aca="true" t="shared" si="8" ref="E28:R28">SUM(E29:E31)</f>
        <v>24409229</v>
      </c>
      <c r="F28" s="24">
        <f t="shared" si="8"/>
        <v>25730000</v>
      </c>
      <c r="G28" s="24">
        <f t="shared" si="8"/>
        <v>25730000</v>
      </c>
      <c r="H28" s="24">
        <f t="shared" si="8"/>
        <v>25730000</v>
      </c>
      <c r="I28" s="24">
        <f t="shared" si="8"/>
        <v>25730000</v>
      </c>
      <c r="J28" s="24">
        <f t="shared" si="8"/>
        <v>25730000</v>
      </c>
      <c r="K28" s="24">
        <f t="shared" si="8"/>
        <v>25730000</v>
      </c>
      <c r="L28" s="24">
        <f t="shared" si="8"/>
        <v>25730000</v>
      </c>
      <c r="M28" s="24">
        <f t="shared" si="8"/>
        <v>25730000</v>
      </c>
      <c r="N28" s="24">
        <f t="shared" si="8"/>
        <v>25730000</v>
      </c>
      <c r="O28" s="24">
        <f t="shared" si="8"/>
        <v>25730000</v>
      </c>
      <c r="P28" s="24">
        <f t="shared" si="8"/>
        <v>25730000</v>
      </c>
      <c r="Q28" s="24">
        <f t="shared" si="8"/>
        <v>25730000</v>
      </c>
      <c r="R28" s="24">
        <f t="shared" si="8"/>
        <v>25730000</v>
      </c>
      <c r="S28" s="4"/>
    </row>
    <row r="29" spans="1:19" ht="15.75">
      <c r="A29" s="30"/>
      <c r="B29" s="42" t="s">
        <v>40</v>
      </c>
      <c r="C29" s="12"/>
      <c r="D29" s="18">
        <v>18705520</v>
      </c>
      <c r="E29" s="18">
        <v>20310759</v>
      </c>
      <c r="F29" s="18">
        <v>21500000</v>
      </c>
      <c r="G29" s="18">
        <v>21500000</v>
      </c>
      <c r="H29" s="18">
        <v>21500000</v>
      </c>
      <c r="I29" s="18">
        <v>21500000</v>
      </c>
      <c r="J29" s="18">
        <v>21500000</v>
      </c>
      <c r="K29" s="18">
        <v>21500000</v>
      </c>
      <c r="L29" s="18">
        <v>21500000</v>
      </c>
      <c r="M29" s="18">
        <v>21500000</v>
      </c>
      <c r="N29" s="18">
        <v>21500000</v>
      </c>
      <c r="O29" s="18">
        <v>21500000</v>
      </c>
      <c r="P29" s="18">
        <v>21500000</v>
      </c>
      <c r="Q29" s="18">
        <v>21500000</v>
      </c>
      <c r="R29" s="18">
        <v>21500000</v>
      </c>
      <c r="S29" s="4"/>
    </row>
    <row r="30" spans="1:19" ht="15.75">
      <c r="A30" s="30"/>
      <c r="B30" s="42" t="s">
        <v>41</v>
      </c>
      <c r="C30" s="12"/>
      <c r="D30" s="18">
        <v>2410909</v>
      </c>
      <c r="E30" s="18">
        <v>3346594</v>
      </c>
      <c r="F30" s="18">
        <v>3500000</v>
      </c>
      <c r="G30" s="18">
        <v>3500000</v>
      </c>
      <c r="H30" s="18">
        <v>3500000</v>
      </c>
      <c r="I30" s="18">
        <v>3500000</v>
      </c>
      <c r="J30" s="18">
        <v>3500000</v>
      </c>
      <c r="K30" s="18">
        <v>3500000</v>
      </c>
      <c r="L30" s="18">
        <v>3500000</v>
      </c>
      <c r="M30" s="18">
        <v>3500000</v>
      </c>
      <c r="N30" s="18">
        <v>3500000</v>
      </c>
      <c r="O30" s="18">
        <v>3500000</v>
      </c>
      <c r="P30" s="18">
        <v>3500000</v>
      </c>
      <c r="Q30" s="18">
        <v>3500000</v>
      </c>
      <c r="R30" s="18">
        <v>3500000</v>
      </c>
      <c r="S30" s="4"/>
    </row>
    <row r="31" spans="1:19" ht="15.75">
      <c r="A31" s="30"/>
      <c r="B31" s="42" t="s">
        <v>42</v>
      </c>
      <c r="C31" s="12"/>
      <c r="D31" s="18">
        <v>756517</v>
      </c>
      <c r="E31" s="18">
        <v>751876</v>
      </c>
      <c r="F31" s="18">
        <v>730000</v>
      </c>
      <c r="G31" s="18">
        <v>730000</v>
      </c>
      <c r="H31" s="18">
        <v>730000</v>
      </c>
      <c r="I31" s="18">
        <v>730000</v>
      </c>
      <c r="J31" s="18">
        <v>730000</v>
      </c>
      <c r="K31" s="18">
        <v>730000</v>
      </c>
      <c r="L31" s="18">
        <v>730000</v>
      </c>
      <c r="M31" s="18">
        <v>730000</v>
      </c>
      <c r="N31" s="18">
        <v>730000</v>
      </c>
      <c r="O31" s="18">
        <v>730000</v>
      </c>
      <c r="P31" s="18">
        <v>730000</v>
      </c>
      <c r="Q31" s="18">
        <v>730000</v>
      </c>
      <c r="R31" s="18">
        <v>730000</v>
      </c>
      <c r="S31" s="4"/>
    </row>
    <row r="32" spans="1:19" ht="15.75">
      <c r="A32" s="30"/>
      <c r="B32" s="43" t="s">
        <v>49</v>
      </c>
      <c r="C32" s="12"/>
      <c r="D32" s="18">
        <v>1231000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4"/>
    </row>
    <row r="33" spans="1:19" ht="15.75">
      <c r="A33" s="30" t="s">
        <v>47</v>
      </c>
      <c r="B33" s="44" t="s">
        <v>43</v>
      </c>
      <c r="C33" s="12"/>
      <c r="D33" s="16">
        <f aca="true" t="shared" si="9" ref="D33:R33">SUM(D34)</f>
        <v>11014175.92</v>
      </c>
      <c r="E33" s="16">
        <f t="shared" si="9"/>
        <v>10722543</v>
      </c>
      <c r="F33" s="16">
        <f t="shared" si="9"/>
        <v>12000000</v>
      </c>
      <c r="G33" s="16">
        <f t="shared" si="9"/>
        <v>11500000</v>
      </c>
      <c r="H33" s="16">
        <f t="shared" si="9"/>
        <v>11500000</v>
      </c>
      <c r="I33" s="16">
        <f t="shared" si="9"/>
        <v>11500000</v>
      </c>
      <c r="J33" s="16">
        <f t="shared" si="9"/>
        <v>11500000</v>
      </c>
      <c r="K33" s="16">
        <f t="shared" si="9"/>
        <v>12000000</v>
      </c>
      <c r="L33" s="16">
        <f t="shared" si="9"/>
        <v>12000000</v>
      </c>
      <c r="M33" s="16">
        <f t="shared" si="9"/>
        <v>12000000</v>
      </c>
      <c r="N33" s="16">
        <f t="shared" si="9"/>
        <v>12000000</v>
      </c>
      <c r="O33" s="16">
        <f t="shared" si="9"/>
        <v>13000000</v>
      </c>
      <c r="P33" s="16">
        <f t="shared" si="9"/>
        <v>13000000</v>
      </c>
      <c r="Q33" s="16">
        <f t="shared" si="9"/>
        <v>13000000</v>
      </c>
      <c r="R33" s="16">
        <f t="shared" si="9"/>
        <v>13000000</v>
      </c>
      <c r="S33" s="4"/>
    </row>
    <row r="34" spans="1:19" ht="15.75">
      <c r="A34" s="45"/>
      <c r="B34" s="46" t="s">
        <v>44</v>
      </c>
      <c r="C34" s="12"/>
      <c r="D34" s="18">
        <v>11014175.92</v>
      </c>
      <c r="E34" s="25">
        <v>10722543</v>
      </c>
      <c r="F34" s="18">
        <v>12000000</v>
      </c>
      <c r="G34" s="18">
        <v>11500000</v>
      </c>
      <c r="H34" s="18">
        <v>11500000</v>
      </c>
      <c r="I34" s="18">
        <v>11500000</v>
      </c>
      <c r="J34" s="18">
        <v>11500000</v>
      </c>
      <c r="K34" s="18">
        <v>12000000</v>
      </c>
      <c r="L34" s="18">
        <v>12000000</v>
      </c>
      <c r="M34" s="18">
        <v>12000000</v>
      </c>
      <c r="N34" s="18">
        <v>12000000</v>
      </c>
      <c r="O34" s="18">
        <v>13000000</v>
      </c>
      <c r="P34" s="18">
        <v>13000000</v>
      </c>
      <c r="Q34" s="18">
        <v>13000000</v>
      </c>
      <c r="R34" s="18">
        <v>13000000</v>
      </c>
      <c r="S34" s="4"/>
    </row>
    <row r="35" spans="1:18" ht="15.75">
      <c r="A35" s="30" t="s">
        <v>48</v>
      </c>
      <c r="B35" s="47" t="s">
        <v>33</v>
      </c>
      <c r="C35" s="12"/>
      <c r="D35" s="16">
        <f aca="true" t="shared" si="10" ref="D35:R35">SUM(D36:D39)</f>
        <v>2347057</v>
      </c>
      <c r="E35" s="16">
        <f t="shared" si="10"/>
        <v>3870500</v>
      </c>
      <c r="F35" s="16">
        <f t="shared" si="10"/>
        <v>350000</v>
      </c>
      <c r="G35" s="16">
        <f t="shared" si="10"/>
        <v>400000</v>
      </c>
      <c r="H35" s="16">
        <f t="shared" si="10"/>
        <v>400000</v>
      </c>
      <c r="I35" s="16">
        <f t="shared" si="10"/>
        <v>400000</v>
      </c>
      <c r="J35" s="16">
        <f t="shared" si="10"/>
        <v>400000</v>
      </c>
      <c r="K35" s="16">
        <f t="shared" si="10"/>
        <v>400000</v>
      </c>
      <c r="L35" s="16">
        <f t="shared" si="10"/>
        <v>400000</v>
      </c>
      <c r="M35" s="16">
        <f t="shared" si="10"/>
        <v>400000</v>
      </c>
      <c r="N35" s="16">
        <f t="shared" si="10"/>
        <v>400000</v>
      </c>
      <c r="O35" s="16">
        <f t="shared" si="10"/>
        <v>400000</v>
      </c>
      <c r="P35" s="16">
        <f t="shared" si="10"/>
        <v>400000</v>
      </c>
      <c r="Q35" s="16">
        <f t="shared" si="10"/>
        <v>400000</v>
      </c>
      <c r="R35" s="16">
        <f t="shared" si="10"/>
        <v>400000</v>
      </c>
    </row>
    <row r="36" spans="1:18" ht="15.75">
      <c r="A36" s="30"/>
      <c r="B36" s="33" t="s">
        <v>30</v>
      </c>
      <c r="C36" s="17"/>
      <c r="D36" s="18"/>
      <c r="E36" s="18">
        <v>350000</v>
      </c>
      <c r="F36" s="18">
        <v>350000</v>
      </c>
      <c r="G36" s="18">
        <v>400000</v>
      </c>
      <c r="H36" s="18">
        <v>400000</v>
      </c>
      <c r="I36" s="18">
        <v>400000</v>
      </c>
      <c r="J36" s="18">
        <v>400000</v>
      </c>
      <c r="K36" s="18">
        <v>400000</v>
      </c>
      <c r="L36" s="19">
        <v>400000</v>
      </c>
      <c r="M36" s="19">
        <v>400000</v>
      </c>
      <c r="N36" s="19">
        <v>400000</v>
      </c>
      <c r="O36" s="19">
        <v>400000</v>
      </c>
      <c r="P36" s="19">
        <v>400000</v>
      </c>
      <c r="Q36" s="19">
        <v>400000</v>
      </c>
      <c r="R36" s="19">
        <v>400000</v>
      </c>
    </row>
    <row r="37" spans="1:18" ht="15.75">
      <c r="A37" s="30"/>
      <c r="B37" s="42" t="s">
        <v>34</v>
      </c>
      <c r="C37" s="17"/>
      <c r="D37" s="18"/>
      <c r="E37" s="18"/>
      <c r="F37" s="18"/>
      <c r="G37" s="18"/>
      <c r="H37" s="18"/>
      <c r="I37" s="18"/>
      <c r="J37" s="18"/>
      <c r="K37" s="18"/>
      <c r="L37" s="19"/>
      <c r="M37" s="19"/>
      <c r="N37" s="19"/>
      <c r="O37" s="19"/>
      <c r="P37" s="19"/>
      <c r="Q37" s="19"/>
      <c r="R37" s="19"/>
    </row>
    <row r="38" spans="1:18" ht="15.75">
      <c r="A38" s="30"/>
      <c r="B38" s="48" t="s">
        <v>31</v>
      </c>
      <c r="C38" s="17"/>
      <c r="D38" s="18"/>
      <c r="E38" s="18">
        <v>412000</v>
      </c>
      <c r="F38" s="18"/>
      <c r="G38" s="18"/>
      <c r="H38" s="18"/>
      <c r="I38" s="18"/>
      <c r="J38" s="18"/>
      <c r="K38" s="18"/>
      <c r="L38" s="19"/>
      <c r="M38" s="19"/>
      <c r="N38" s="19"/>
      <c r="O38" s="19"/>
      <c r="P38" s="19"/>
      <c r="Q38" s="19"/>
      <c r="R38" s="19"/>
    </row>
    <row r="39" spans="1:18" ht="15.75">
      <c r="A39" s="30"/>
      <c r="B39" s="33" t="s">
        <v>32</v>
      </c>
      <c r="C39" s="17"/>
      <c r="D39" s="18">
        <v>2347057</v>
      </c>
      <c r="E39" s="18">
        <v>3108500</v>
      </c>
      <c r="F39" s="18"/>
      <c r="G39" s="18"/>
      <c r="H39" s="18"/>
      <c r="I39" s="18"/>
      <c r="J39" s="18"/>
      <c r="K39" s="18"/>
      <c r="L39" s="19"/>
      <c r="M39" s="19"/>
      <c r="N39" s="19"/>
      <c r="O39" s="19"/>
      <c r="P39" s="19"/>
      <c r="Q39" s="19"/>
      <c r="R39" s="19"/>
    </row>
    <row r="40" spans="1:18" ht="15.75">
      <c r="A40" s="30" t="s">
        <v>10</v>
      </c>
      <c r="B40" s="47" t="s">
        <v>11</v>
      </c>
      <c r="C40" s="12"/>
      <c r="D40" s="18"/>
      <c r="E40" s="18"/>
      <c r="F40" s="18"/>
      <c r="G40" s="18"/>
      <c r="H40" s="18"/>
      <c r="I40" s="18"/>
      <c r="J40" s="18"/>
      <c r="K40" s="18"/>
      <c r="L40" s="19"/>
      <c r="M40" s="19"/>
      <c r="N40" s="19"/>
      <c r="O40" s="19"/>
      <c r="P40" s="19"/>
      <c r="Q40" s="19"/>
      <c r="R40" s="19"/>
    </row>
    <row r="41" spans="1:18" ht="15.75">
      <c r="A41" s="34"/>
      <c r="B41" s="33" t="s">
        <v>15</v>
      </c>
      <c r="C41" s="26" t="e">
        <f aca="true" t="shared" si="11" ref="C41:R41">C6*100/C23</f>
        <v>#REF!</v>
      </c>
      <c r="D41" s="18">
        <f t="shared" si="11"/>
        <v>31.53779333478549</v>
      </c>
      <c r="E41" s="18">
        <f t="shared" si="11"/>
        <v>42.95863505059053</v>
      </c>
      <c r="F41" s="18">
        <f t="shared" si="11"/>
        <v>38.54577310556286</v>
      </c>
      <c r="G41" s="18">
        <f t="shared" si="11"/>
        <v>36.59208641022815</v>
      </c>
      <c r="H41" s="18">
        <f t="shared" si="11"/>
        <v>30.941408821593154</v>
      </c>
      <c r="I41" s="18">
        <f t="shared" si="11"/>
        <v>26.272577996715928</v>
      </c>
      <c r="J41" s="18">
        <f t="shared" si="11"/>
        <v>20.79912424740011</v>
      </c>
      <c r="K41" s="18">
        <f t="shared" si="11"/>
        <v>16.130790190735695</v>
      </c>
      <c r="L41" s="19">
        <f t="shared" si="11"/>
        <v>12.861035422343324</v>
      </c>
      <c r="M41" s="19">
        <f t="shared" si="11"/>
        <v>9.59023539668701</v>
      </c>
      <c r="N41" s="19">
        <f t="shared" si="11"/>
        <v>6.320836965998256</v>
      </c>
      <c r="O41" s="19">
        <f t="shared" si="11"/>
        <v>4.052901023890785</v>
      </c>
      <c r="P41" s="19">
        <f t="shared" si="11"/>
        <v>1.9193857965451055</v>
      </c>
      <c r="Q41" s="19">
        <f t="shared" si="11"/>
        <v>0</v>
      </c>
      <c r="R41" s="19">
        <f t="shared" si="11"/>
        <v>0</v>
      </c>
    </row>
    <row r="42" spans="1:18" ht="15.75">
      <c r="A42" s="36"/>
      <c r="B42" s="33" t="s">
        <v>12</v>
      </c>
      <c r="C42" s="26">
        <f>C12*100/C23</f>
        <v>0.2760942760942761</v>
      </c>
      <c r="D42" s="18">
        <f aca="true" t="shared" si="12" ref="D42:J42">D12*100/D23</f>
        <v>7.92301495733371</v>
      </c>
      <c r="E42" s="18">
        <f t="shared" si="12"/>
        <v>7.266634784677005</v>
      </c>
      <c r="F42" s="18">
        <f t="shared" si="12"/>
        <v>9.464303153745073</v>
      </c>
      <c r="G42" s="18">
        <f t="shared" si="12"/>
        <v>5.972772644108896</v>
      </c>
      <c r="H42" s="18">
        <f t="shared" si="12"/>
        <v>9.12210265525565</v>
      </c>
      <c r="I42" s="18">
        <f t="shared" si="12"/>
        <v>6.613896573617953</v>
      </c>
      <c r="J42" s="18">
        <f t="shared" si="12"/>
        <v>7.176322298850574</v>
      </c>
      <c r="K42" s="18">
        <f aca="true" t="shared" si="13" ref="K42:Q42">K12*100/K23</f>
        <v>5.910931640326974</v>
      </c>
      <c r="L42" s="19">
        <f t="shared" si="13"/>
        <v>4.295673024523161</v>
      </c>
      <c r="M42" s="19">
        <f t="shared" si="13"/>
        <v>4.087271142109852</v>
      </c>
      <c r="N42" s="19">
        <f t="shared" si="13"/>
        <v>3.879337401918047</v>
      </c>
      <c r="O42" s="19">
        <f t="shared" si="13"/>
        <v>2.527242043515358</v>
      </c>
      <c r="P42" s="19">
        <f t="shared" si="13"/>
        <v>2.3907320324162935</v>
      </c>
      <c r="Q42" s="19">
        <f t="shared" si="13"/>
        <v>2.041458733205374</v>
      </c>
      <c r="R42" s="19">
        <f>R12*100/R23</f>
        <v>0</v>
      </c>
    </row>
    <row r="43" spans="1:18" ht="12.75">
      <c r="A43" s="54"/>
      <c r="B43" s="40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</row>
    <row r="45" spans="5:7" ht="12.75">
      <c r="E45" s="5"/>
      <c r="F45" s="5"/>
      <c r="G45" s="5"/>
    </row>
    <row r="46" spans="5:8" ht="12.75">
      <c r="E46" s="57"/>
      <c r="F46" s="57"/>
      <c r="G46" s="5"/>
      <c r="H46" s="55"/>
    </row>
    <row r="47" spans="5:8" ht="12.75">
      <c r="E47" s="58"/>
      <c r="F47" s="59"/>
      <c r="G47" s="5"/>
      <c r="H47" s="55"/>
    </row>
    <row r="48" spans="5:7" ht="12.75">
      <c r="E48" s="5"/>
      <c r="F48" s="5"/>
      <c r="G48" s="5"/>
    </row>
    <row r="49" spans="5:8" ht="12.75">
      <c r="E49" s="5"/>
      <c r="F49" s="5"/>
      <c r="G49" s="5"/>
      <c r="H49" s="56"/>
    </row>
    <row r="50" spans="5:7" ht="12.75">
      <c r="E50" s="5"/>
      <c r="F50" s="5"/>
      <c r="G50" s="5"/>
    </row>
  </sheetData>
  <sheetProtection/>
  <mergeCells count="3">
    <mergeCell ref="B1:K1"/>
    <mergeCell ref="D3:M3"/>
    <mergeCell ref="E47:F47"/>
  </mergeCells>
  <printOptions/>
  <pageMargins left="0.1968503937007874" right="0.1968503937007874" top="0.984251968503937" bottom="0.5905511811023623" header="0.5118110236220472" footer="0.5118110236220472"/>
  <pageSetup horizontalDpi="300" verticalDpi="300" orientation="landscape" paperSize="9" r:id="rId1"/>
  <headerFooter alignWithMargins="0">
    <oddHeader>&amp;R&amp;"Times New Roman,Normalny"Załącznik nr 5 do uchwały Rady
Powiatu Wołowskiego nr ...../...../10w sprawie
zmiany budżetu Powiatu na 2010 r.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a.bandoch</cp:lastModifiedBy>
  <cp:lastPrinted>2010-03-12T15:43:45Z</cp:lastPrinted>
  <dcterms:created xsi:type="dcterms:W3CDTF">2001-10-09T11:36:27Z</dcterms:created>
  <dcterms:modified xsi:type="dcterms:W3CDTF">2010-04-28T10:32:28Z</dcterms:modified>
  <cp:category/>
  <cp:version/>
  <cp:contentType/>
  <cp:contentStatus/>
</cp:coreProperties>
</file>