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nr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<sst xmlns="http://schemas.openxmlformats.org/spreadsheetml/2006/main" count="453" uniqueCount="236">
  <si>
    <t>Dział</t>
  </si>
  <si>
    <t>Rozdział</t>
  </si>
  <si>
    <t>Treść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</si>
  <si>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</si>
  <si>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</si>
  <si>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</si>
  <si>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</si>
  <si>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</si>
  <si>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</si>
  <si>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</si>
  <si>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</si>
  <si>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</si>
  <si>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</si>
  <si>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</si>
  <si>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</si>
  <si>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</si>
  <si>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</si>
  <si>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60013</t>
  </si>
  <si>
    <t>Drogi publiczne wojewódzkie</t>
  </si>
  <si>
    <t>2330</t>
  </si>
  <si>
    <t>Dotacje celowe otrzymane od samorządu województwa na zadania bieżące realizowane na podstawie porozumień (umów) między jednostkami samorządu terytorialnego</t>
  </si>
  <si>
    <t>60014</t>
  </si>
  <si>
    <t>Drogi publiczne powiatowe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</si>
  <si>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</si>
  <si>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</si>
  <si>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</si>
  <si>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</si>
  <si>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</si>
  <si>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</si>
  <si>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</si>
  <si>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</si>
  <si>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6300</t>
  </si>
  <si>
    <t>Wpływy z tytułu pomocy finansowej udzielanej między jednostkami samorządu terytorialnego na dofinansowanie własnych zadań inwestycyjnych i zakupów inwestycyjnych</t>
  </si>
  <si>
    <t>6430</t>
  </si>
  <si>
    <t>Dotacje celowe otrzymane z budżetu państwa na realizację inwestycji i zakupów inwestycyjnych własnych powiatu</t>
  </si>
  <si>
    <t>700</t>
  </si>
  <si>
    <t>Gospodarka mieszkaniowa</t>
  </si>
  <si>
    <t>70005</t>
  </si>
  <si>
    <t>Gospodarka gruntami i nieruchomościami</t>
  </si>
  <si>
    <t>2360</t>
  </si>
  <si>
    <t>Dochody jednostek samorządu terytorialnego związane z realizacją zadań z zakresu administracji rządowej oraz innych zadań zleconych ustawami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</si>
  <si>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</si>
  <si>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</si>
  <si>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</si>
  <si>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</si>
  <si>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</si>
  <si>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</si>
  <si>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</si>
  <si>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</si>
  <si>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</si>
  <si>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</si>
  <si>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</si>
  <si>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</si>
  <si>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</si>
  <si>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</si>
  <si>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</si>
  <si>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</si>
  <si>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0970</t>
  </si>
  <si>
    <t>Wpływy z różnych dochodów</t>
  </si>
  <si>
    <t>Środki na dofinansowanie własnych inwestycji gmin (związków gmin), powiatów (związków powiatów), samorządów województw, pozyskane z innych źródeł</t>
  </si>
  <si>
    <t>75045</t>
  </si>
  <si>
    <t>Kwalifikacja wojskowa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</si>
  <si>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</si>
  <si>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</si>
  <si>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</si>
  <si>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</si>
  <si>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</si>
  <si>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</si>
  <si>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</si>
  <si>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</si>
  <si>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</si>
  <si>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</si>
  <si>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Usuwanie skutków klęsk żywiołowych</t>
  </si>
  <si>
    <t>2130</t>
  </si>
  <si>
    <t>Dotacje celowe otrzymane z budżetu państwa na realizację bieżących zadań własnych powiatu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</si>
  <si>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</si>
  <si>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</si>
  <si>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</si>
  <si>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</si>
  <si>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</si>
  <si>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</si>
  <si>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0590</t>
  </si>
  <si>
    <t>Wpływy z opłat za koncesje i licencje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</si>
  <si>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</si>
  <si>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</si>
  <si>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</si>
  <si>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</si>
  <si>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</si>
  <si>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</si>
  <si>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</si>
  <si>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</si>
  <si>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</si>
  <si>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</si>
  <si>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</si>
  <si>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</si>
  <si>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</si>
  <si>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</si>
  <si>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</si>
  <si>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</si>
  <si>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2990</t>
  </si>
  <si>
    <t>Wpłata środków finansowych z niewykorzystanych w terminie wydatków, które nie wygasają z upływem roku budżetowego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</si>
  <si>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</si>
  <si>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</si>
  <si>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</si>
  <si>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</si>
  <si>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</si>
  <si>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</si>
  <si>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80110</t>
  </si>
  <si>
    <t>Gimnazja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</si>
  <si>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</si>
  <si>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</si>
  <si>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</si>
  <si>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</si>
  <si>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</si>
  <si>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</si>
  <si>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80142</t>
  </si>
  <si>
    <t>Ośrodki szkolenia, dokształcania i doskonalenia kadr</t>
  </si>
  <si>
    <t>80147</t>
  </si>
  <si>
    <t>Biblioteki pedagogiczne</t>
  </si>
  <si>
    <t>851</t>
  </si>
  <si>
    <t>Ochrona zdrowia</t>
  </si>
  <si>
    <t>85111</t>
  </si>
  <si>
    <t>Szpitale ogólne</t>
  </si>
  <si>
    <t>2710</t>
  </si>
  <si>
    <t>85156</t>
  </si>
  <si>
    <t>Składki na ubezpieczenie zdrowotne oraz świadczenia dla osób nie objętych obowiązkiem ubezpieczenia zdrowotnego</t>
  </si>
  <si>
    <t>Pozostała działalność</t>
  </si>
  <si>
    <t>852</t>
  </si>
  <si>
    <t>Pomoc społeczna</t>
  </si>
  <si>
    <t>85201</t>
  </si>
  <si>
    <t>Placówki opiekuńczo-wychowawcze</t>
  </si>
  <si>
    <t>0960</t>
  </si>
  <si>
    <t>Otrzymane spadki, zapisy i darowizny w postaci pieniężnej</t>
  </si>
  <si>
    <t>2320</t>
  </si>
  <si>
    <t>Dotacje celowe otrzymane z powiatu na zadania bieżące realizowane na podstawie porozumień (umów) między jednostkami samorządu terytorialnego</t>
  </si>
  <si>
    <t>85203</t>
  </si>
  <si>
    <t>Ośrodki wsparcia</t>
  </si>
  <si>
    <t>85204</t>
  </si>
  <si>
    <t>Rodziny zastępcze</t>
  </si>
  <si>
    <t>85218</t>
  </si>
  <si>
    <t>Powiatowe centra pomocy rodzinie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</si>
  <si>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</si>
  <si>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</si>
  <si>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</si>
  <si>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853</t>
  </si>
  <si>
    <t>Pozostałe zadania w zakresie polityki społecznej</t>
  </si>
  <si>
    <t>85321</t>
  </si>
  <si>
    <t>Zespoły do spraw orzekania o niepełnosprawności</t>
  </si>
  <si>
    <t>85333</t>
  </si>
  <si>
    <t>Powiatowe urzędy pracy</t>
  </si>
  <si>
    <t>2690</t>
  </si>
  <si>
    <t>Środki z Funduszu Pracy otrzymane przez powiat z przeznaczeniem na finasowanie kosztów wynagrodzenia i składek na ubezpieczenia społeczne pracowników powiatowego urzędu pracy</t>
  </si>
  <si>
    <t>854</t>
  </si>
  <si>
    <t>Edukacyjna opieka wychowawcza</t>
  </si>
  <si>
    <t>85406</t>
  </si>
  <si>
    <t>Poradnie psychologiczno-pedagogiczne, w tym poradnie specjalistyczne</t>
  </si>
  <si>
    <t>85420</t>
  </si>
  <si>
    <t>Młodzieżowe ośrodki 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</si>
  <si>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</si>
  <si>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</si>
  <si>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</si>
  <si>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</si>
  <si>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926</t>
  </si>
  <si>
    <t>Kultura fizyczna i sport</t>
  </si>
  <si>
    <t>92601</t>
  </si>
  <si>
    <t>Obiekty sportowe</t>
  </si>
  <si>
    <t>Razem:</t>
  </si>
  <si>
    <t>Plan według uchwały</t>
  </si>
  <si>
    <t>Wykonanie</t>
  </si>
  <si>
    <t>Procent wykonania</t>
  </si>
  <si>
    <t>85324</t>
  </si>
  <si>
    <t>§</t>
  </si>
  <si>
    <t>Państwowy Fundusz Rehabilitacji Osób Niepełnosprawnych</t>
  </si>
  <si>
    <t>80111</t>
  </si>
  <si>
    <t xml:space="preserve">Gimnazja specjalne </t>
  </si>
  <si>
    <t>80195</t>
  </si>
  <si>
    <t>2120</t>
  </si>
  <si>
    <t>Dotacje celowe otrzymane z budżetu państwa na zadania bieżące realizowane przez powiat na podstawie porozumień z organami administracji rządowej</t>
  </si>
  <si>
    <t>1.</t>
  </si>
  <si>
    <t>2.</t>
  </si>
  <si>
    <t>3.</t>
  </si>
  <si>
    <t>4.</t>
  </si>
  <si>
    <t>5.</t>
  </si>
  <si>
    <t>6.</t>
  </si>
  <si>
    <t>7.</t>
  </si>
  <si>
    <t>8.</t>
  </si>
  <si>
    <t>2117</t>
  </si>
  <si>
    <t>2119</t>
  </si>
  <si>
    <t>2708</t>
  </si>
  <si>
    <t>Środki na dofinansowanie własnych zadań bieżących gmin (związków gmin), powiatów (związków powiatów), samorządów województw, pozyskane z innych źródeł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</si>
  <si>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</si>
  <si>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</si>
  <si>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0580</t>
  </si>
  <si>
    <t>Grzywny i inne kary pieniężne od osób prawnych i innych jednostek organizacyjnych</t>
  </si>
  <si>
    <t>Zadania w zakresie przeciwdziałania przemocy w rodzinie</t>
  </si>
  <si>
    <t>85205</t>
  </si>
  <si>
    <t>90095</t>
  </si>
  <si>
    <t>Tabela nr 1</t>
  </si>
  <si>
    <t>0570</t>
  </si>
  <si>
    <t>Grzywny, mandaty i inne kary pieniężne od osób fizycznych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</si>
  <si>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</si>
  <si>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</si>
  <si>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85295</t>
  </si>
  <si>
    <t>75075</t>
  </si>
  <si>
    <t>Promocja jednostek samorządu terytorialnego</t>
  </si>
  <si>
    <t>0490</t>
  </si>
  <si>
    <t>Wpływy z innych lokalnych opłat pobieranych przez jednostki samorządu terytorialnego na podstawie odrębnych ustaw</t>
  </si>
  <si>
    <t>Dotacja celowa otrzymana z tytułu pomocy finansowej udzielanej między jednostkami samorządu terytorialnego na dofinansowanie własnych zadań inwestycyjnych i zakupów inwestycyjnych</t>
  </si>
  <si>
    <t>2400</t>
  </si>
  <si>
    <t>Wpływy do budżetu pozostałości środków finansowych gromadzonych na wydzielonym rachunku jednostki budżetowej</t>
  </si>
  <si>
    <t>85410</t>
  </si>
  <si>
    <t>Internaty i bursy szkolne</t>
  </si>
  <si>
    <t>2900</t>
  </si>
  <si>
    <t>Wpływy z wpłat gmin i powiatów na rzecz innych jednostek samorządu terytorialnego oraz związków gmin lub związków powiatów na dofinansowanie zadań bieżących</t>
  </si>
  <si>
    <t>Wpłaty z tytułu odpłatnego nabycia prawa własności oraz prawa użytkowania wieczystego nieruchomości</t>
  </si>
  <si>
    <t>0770</t>
  </si>
  <si>
    <t>Środki na dofinansowanie własnych zadań bieżących gmin (związków gmin), powiatów (związków powiatów), samorządów województw, pozyskane z innych źródeł Comenius</t>
  </si>
  <si>
    <t>Dotacja celowa otrzymana z tytułu pomocy finansowej udzielanej między jednostkami samorządu terytorialnego na dofinansowanie własnych zadań bieżących</t>
  </si>
  <si>
    <t>Stołówki szkolne i przedszkolne</t>
  </si>
  <si>
    <t>80148</t>
  </si>
  <si>
    <t>0470</t>
  </si>
  <si>
    <t>Inne formy kształcenia osobno niewymienione</t>
  </si>
  <si>
    <t>80144</t>
  </si>
  <si>
    <t>Dokształcanie i doskonalenie nauczycieli</t>
  </si>
  <si>
    <t>80146</t>
  </si>
  <si>
    <t xml:space="preserve">Opłaty za zarząd, użytkowanie i użytkowanie wieczyste nieruchomości  </t>
  </si>
  <si>
    <t>Informatyka</t>
  </si>
  <si>
    <t>720</t>
  </si>
  <si>
    <t>72095</t>
  </si>
  <si>
    <t>Ochotnicze straże pożarne</t>
  </si>
  <si>
    <t>75412</t>
  </si>
  <si>
    <t>Plan po zmianach na dzień 31.12.2013 r.</t>
  </si>
  <si>
    <t>75478</t>
  </si>
  <si>
    <t>do sprawozdania w wykonania budżetu</t>
  </si>
  <si>
    <t xml:space="preserve">Powiatu Wołowskiego za 2013r. </t>
  </si>
  <si>
    <t>Wykonanie planu dochodów Powiatu Wołowskiego  na dzień 31.12.2013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</si>
</sst>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\ _z_ł"/>
    <numFmt numFmtId="166" formatCode="0.0%"/>
    <numFmt numFmtId="167" formatCode="#,##0.0_ ;\-#,##0.0\ 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name val="Arial"/>
      <family val="2"/>
    </font>
    <font>
      <b/>
      <sz val="1.5"/>
      <name val="Arial"/>
      <family val="2"/>
    </font>
    <font>
      <sz val="1.25"/>
      <name val="Arial"/>
      <family val="0"/>
    </font>
    <font>
      <b/>
      <sz val="8.25"/>
      <color indexed="8"/>
      <name val="Arial"/>
      <family val="0"/>
    </font>
    <font>
      <sz val="8.25"/>
      <name val="Arial"/>
      <family val="2"/>
    </font>
    <font>
      <b/>
      <sz val="8"/>
      <name val="Arial"/>
      <family val="2"/>
    </font>
    <font>
      <sz val="8.5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0" xfId="0" applyNumberFormat="1" applyFont="1" applyFill="1" applyBorder="1" applyAlignment="1" applyProtection="1">
      <alignment horizontal="left"/>
      <protection locked="0"/>
    </xf>
    <xf numFmtId="0" fontId="3" fillId="25" borderId="10" xfId="0" applyNumberFormat="1" applyFont="1" applyFill="1" applyBorder="1" applyAlignment="1" applyProtection="1">
      <alignment horizontal="center" wrapText="1"/>
      <protection locked="0"/>
    </xf>
    <xf numFmtId="164" fontId="3" fillId="25" borderId="10" xfId="0" applyNumberFormat="1" applyFont="1" applyFill="1" applyBorder="1" applyAlignment="1" applyProtection="1">
      <alignment vertical="center" wrapText="1"/>
      <protection locked="0"/>
    </xf>
    <xf numFmtId="164" fontId="3" fillId="20" borderId="10" xfId="0" applyNumberFormat="1" applyFont="1" applyFill="1" applyBorder="1" applyAlignment="1" applyProtection="1">
      <alignment vertical="center" wrapText="1"/>
      <protection locked="0"/>
    </xf>
    <xf numFmtId="49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0" xfId="0" applyNumberFormat="1" applyFont="1" applyFill="1" applyBorder="1" applyAlignment="1" applyProtection="1">
      <alignment horizontal="left" vertical="center"/>
      <protection locked="0"/>
    </xf>
    <xf numFmtId="164" fontId="3" fillId="27" borderId="10" xfId="0" applyNumberFormat="1" applyFont="1" applyFill="1" applyBorder="1" applyAlignment="1" applyProtection="1">
      <alignment vertical="center" wrapText="1"/>
      <protection locked="0"/>
    </xf>
    <xf numFmtId="164" fontId="4" fillId="28" borderId="10" xfId="0" applyNumberFormat="1" applyFont="1" applyFill="1" applyBorder="1" applyAlignment="1" applyProtection="1">
      <alignment vertical="center" wrapText="1"/>
      <protection locked="0"/>
    </xf>
    <xf numFmtId="49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0" xfId="0" applyNumberFormat="1" applyFont="1" applyFill="1" applyBorder="1" applyAlignment="1" applyProtection="1">
      <alignment vertical="center" wrapText="1"/>
      <protection locked="0"/>
    </xf>
    <xf numFmtId="0" fontId="4" fillId="25" borderId="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vertical="center"/>
    </xf>
    <xf numFmtId="49" fontId="4" fillId="29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29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25" borderId="10" xfId="0" applyNumberFormat="1" applyFont="1" applyFill="1" applyBorder="1" applyAlignment="1" applyProtection="1">
      <alignment vertical="center" wrapText="1"/>
      <protection locked="0"/>
    </xf>
    <xf numFmtId="0" fontId="7" fillId="25" borderId="1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NumberFormat="1" applyFont="1" applyFill="1" applyBorder="1" applyAlignment="1" applyProtection="1">
      <alignment horizontal="left"/>
      <protection locked="0"/>
    </xf>
    <xf numFmtId="0" fontId="2" fillId="25" borderId="0" xfId="0" applyNumberFormat="1" applyFont="1" applyFill="1" applyBorder="1" applyAlignment="1" applyProtection="1">
      <alignment horizontal="center"/>
      <protection locked="0"/>
    </xf>
    <xf numFmtId="0" fontId="7" fillId="6" borderId="10" xfId="0" applyNumberFormat="1" applyFont="1" applyFill="1" applyBorder="1" applyAlignment="1" applyProtection="1">
      <alignment horizontal="center" vertical="center" wrapText="1"/>
      <protection/>
    </xf>
    <xf numFmtId="49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6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26" borderId="10" xfId="0" applyNumberFormat="1" applyFont="1" applyFill="1" applyBorder="1" applyAlignment="1" applyProtection="1">
      <alignment vertical="center" wrapText="1"/>
      <protection locked="0"/>
    </xf>
    <xf numFmtId="49" fontId="4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7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>
      <alignment vertical="center"/>
    </xf>
    <xf numFmtId="4" fontId="3" fillId="26" borderId="10" xfId="0" applyNumberFormat="1" applyFont="1" applyFill="1" applyBorder="1" applyAlignment="1" applyProtection="1">
      <alignment vertical="center" wrapText="1"/>
      <protection locked="0"/>
    </xf>
    <xf numFmtId="4" fontId="4" fillId="29" borderId="10" xfId="0" applyNumberFormat="1" applyFont="1" applyFill="1" applyBorder="1" applyAlignment="1" applyProtection="1">
      <alignment vertical="center" wrapText="1"/>
      <protection locked="0"/>
    </xf>
    <xf numFmtId="4" fontId="4" fillId="28" borderId="10" xfId="0" applyNumberFormat="1" applyFont="1" applyFill="1" applyBorder="1" applyAlignment="1" applyProtection="1">
      <alignment vertical="center" wrapText="1"/>
      <protection locked="0"/>
    </xf>
    <xf numFmtId="4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27" borderId="10" xfId="0" applyNumberFormat="1" applyFont="1" applyFill="1" applyBorder="1" applyAlignment="1" applyProtection="1">
      <alignment horizontal="left" vertical="center" wrapText="1"/>
      <protection/>
    </xf>
    <xf numFmtId="0" fontId="7" fillId="27" borderId="10" xfId="0" applyNumberFormat="1" applyFont="1" applyFill="1" applyBorder="1" applyAlignment="1" applyProtection="1">
      <alignment horizontal="center" vertical="center" wrapText="1"/>
      <protection/>
    </xf>
    <xf numFmtId="0" fontId="7" fillId="27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25" borderId="10" xfId="0" applyNumberFormat="1" applyFont="1" applyFill="1" applyBorder="1" applyAlignment="1" applyProtection="1">
      <alignment horizontal="left" vertical="center" wrapText="1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8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0" xfId="0" applyNumberFormat="1" applyFont="1" applyFill="1" applyBorder="1" applyAlignment="1" applyProtection="1">
      <alignment horizontal="left" vertical="center" wrapText="1"/>
      <protection/>
    </xf>
    <xf numFmtId="49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27" borderId="11" xfId="0" applyNumberFormat="1" applyFont="1" applyFill="1" applyBorder="1" applyAlignment="1" applyProtection="1">
      <alignment horizontal="left" vertical="center" wrapText="1"/>
      <protection/>
    </xf>
    <xf numFmtId="0" fontId="7" fillId="25" borderId="10" xfId="0" applyNumberFormat="1" applyFont="1" applyFill="1" applyBorder="1" applyAlignment="1" applyProtection="1">
      <alignment horizontal="left" vertical="center" wrapText="1"/>
      <protection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0" fontId="7" fillId="27" borderId="12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NumberFormat="1" applyFont="1" applyFill="1" applyBorder="1" applyAlignment="1" applyProtection="1">
      <alignment horizontal="center" vertical="center" wrapText="1"/>
      <protection/>
    </xf>
    <xf numFmtId="4" fontId="4" fillId="27" borderId="10" xfId="0" applyNumberFormat="1" applyFont="1" applyFill="1" applyBorder="1" applyAlignment="1">
      <alignment vertical="center"/>
    </xf>
    <xf numFmtId="0" fontId="4" fillId="25" borderId="0" xfId="0" applyNumberFormat="1" applyFont="1" applyFill="1" applyBorder="1" applyAlignment="1" applyProtection="1">
      <alignment/>
      <protection locked="0"/>
    </xf>
    <xf numFmtId="49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26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horizontal="right" vertical="center"/>
    </xf>
    <xf numFmtId="4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7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5" borderId="10" xfId="0" applyNumberFormat="1" applyFont="1" applyFill="1" applyBorder="1" applyAlignment="1">
      <alignment horizontal="right" vertical="center"/>
    </xf>
    <xf numFmtId="4" fontId="4" fillId="27" borderId="10" xfId="0" applyNumberFormat="1" applyFont="1" applyFill="1" applyBorder="1" applyAlignment="1">
      <alignment horizontal="right" vertical="center"/>
    </xf>
    <xf numFmtId="4" fontId="2" fillId="25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27" borderId="12" xfId="0" applyNumberFormat="1" applyFont="1" applyFill="1" applyBorder="1" applyAlignment="1" applyProtection="1">
      <alignment horizontal="left" vertical="center" wrapText="1"/>
      <protection/>
    </xf>
    <xf numFmtId="4" fontId="6" fillId="27" borderId="10" xfId="0" applyNumberFormat="1" applyFont="1" applyFill="1" applyBorder="1" applyAlignment="1">
      <alignment horizontal="right" vertical="center"/>
    </xf>
    <xf numFmtId="0" fontId="7" fillId="25" borderId="11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7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27" borderId="10" xfId="0" applyNumberFormat="1" applyFont="1" applyFill="1" applyBorder="1" applyAlignment="1" applyProtection="1">
      <alignment horizontal="center" vertical="center" wrapText="1"/>
      <protection/>
    </xf>
    <xf numFmtId="49" fontId="4" fillId="25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20" borderId="11" xfId="0" applyNumberFormat="1" applyFont="1" applyFill="1" applyBorder="1" applyAlignment="1" applyProtection="1">
      <alignment horizontal="left" vertical="center" wrapText="1"/>
      <protection/>
    </xf>
    <xf numFmtId="49" fontId="3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8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8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25" borderId="0" xfId="0" applyNumberFormat="1" applyFont="1" applyFill="1" applyBorder="1" applyAlignment="1" applyProtection="1">
      <alignment horizontal="center" vertical="center" wrapText="1"/>
      <protection/>
    </xf>
    <xf numFmtId="4" fontId="6" fillId="25" borderId="10" xfId="0" applyNumberFormat="1" applyFont="1" applyFill="1" applyBorder="1" applyAlignment="1">
      <alignment vertical="center"/>
    </xf>
    <xf numFmtId="49" fontId="4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28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7" borderId="0" xfId="0" applyNumberFormat="1" applyFont="1" applyFill="1" applyBorder="1" applyAlignment="1" applyProtection="1">
      <alignment horizontal="center" vertical="center" wrapText="1"/>
      <protection/>
    </xf>
    <xf numFmtId="49" fontId="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7" borderId="11" xfId="0" applyNumberFormat="1" applyFont="1" applyFill="1" applyBorder="1" applyAlignment="1" applyProtection="1">
      <alignment horizontal="left" vertical="center" wrapText="1"/>
      <protection/>
    </xf>
    <xf numFmtId="49" fontId="6" fillId="28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27" borderId="10" xfId="0" applyNumberFormat="1" applyFont="1" applyFill="1" applyBorder="1" applyAlignment="1">
      <alignment vertical="center"/>
    </xf>
    <xf numFmtId="164" fontId="34" fillId="27" borderId="10" xfId="0" applyNumberFormat="1" applyFont="1" applyFill="1" applyBorder="1" applyAlignment="1" applyProtection="1">
      <alignment vertical="center" wrapText="1"/>
      <protection locked="0"/>
    </xf>
    <xf numFmtId="0" fontId="32" fillId="20" borderId="11" xfId="0" applyNumberFormat="1" applyFont="1" applyFill="1" applyBorder="1" applyAlignment="1" applyProtection="1">
      <alignment horizontal="left" vertical="center" wrapText="1"/>
      <protection/>
    </xf>
    <xf numFmtId="4" fontId="34" fillId="20" borderId="10" xfId="0" applyNumberFormat="1" applyFont="1" applyFill="1" applyBorder="1" applyAlignment="1">
      <alignment horizontal="right" vertical="center"/>
    </xf>
    <xf numFmtId="0" fontId="7" fillId="25" borderId="10" xfId="0" applyNumberFormat="1" applyFont="1" applyFill="1" applyBorder="1" applyAlignment="1" applyProtection="1">
      <alignment horizontal="left" vertical="center" wrapText="1"/>
      <protection/>
    </xf>
    <xf numFmtId="0" fontId="2" fillId="27" borderId="10" xfId="0" applyFont="1" applyFill="1" applyBorder="1" applyAlignment="1">
      <alignment vertical="center"/>
    </xf>
    <xf numFmtId="0" fontId="35" fillId="25" borderId="0" xfId="0" applyNumberFormat="1" applyFont="1" applyFill="1" applyBorder="1" applyAlignment="1" applyProtection="1">
      <alignment horizontal="left"/>
      <protection locked="0"/>
    </xf>
    <xf numFmtId="0" fontId="3" fillId="25" borderId="0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Border="1" applyAlignment="1">
      <alignment horizontal="center" vertical="center" wrapText="1"/>
    </xf>
    <xf numFmtId="49" fontId="3" fillId="24" borderId="17" xfId="0" applyNumberFormat="1" applyFont="1" applyFill="1" applyBorder="1" applyAlignment="1" applyProtection="1">
      <alignment horizontal="right" vertical="center" wrapText="1"/>
      <protection locked="0"/>
    </xf>
    <xf numFmtId="49" fontId="3" fillId="24" borderId="18" xfId="0" applyNumberFormat="1" applyFont="1" applyFill="1" applyBorder="1" applyAlignment="1" applyProtection="1">
      <alignment horizontal="right" vertical="center" wrapText="1"/>
      <protection locked="0"/>
    </xf>
    <xf numFmtId="49" fontId="3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'tabela nr 1'!#REF!</c:f>
              <c:strCache>
                <c:ptCount val="1"/>
                <c:pt idx="0">
                  <c:v>#ADR!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'tabela nr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'tabela nr 1'!#REF!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226</xdr:row>
      <xdr:rowOff>0</xdr:rowOff>
    </xdr:from>
    <xdr:to>
      <xdr:col>57</xdr:col>
      <xdr:colOff>0</xdr:colOff>
      <xdr:row>226</xdr:row>
      <xdr:rowOff>0</xdr:rowOff>
    </xdr:to>
    <xdr:graphicFrame>
      <xdr:nvGraphicFramePr>
        <xdr:cNvPr id="1" name="Chart 1"/>
        <xdr:cNvGraphicFramePr/>
      </xdr:nvGraphicFramePr>
      <xdr:xfrm>
        <a:off x="7591425" y="67103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zad\dane\przekierowane\b.sadowska\Pulpit\Powiat%202013\informacja%20opisowana%20I%20p&#243;&#322;rocze%202013r\doch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5">
          <cell r="J35" t="str">
            <v>160 000,00</v>
          </cell>
        </row>
        <row r="209">
          <cell r="J209" t="str">
            <v>1 570 000,00</v>
          </cell>
        </row>
        <row r="214">
          <cell r="J214" t="str">
            <v>1 240 000,00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4.125" style="2" customWidth="1"/>
    <col min="2" max="2" width="5.125" style="2" customWidth="1"/>
    <col min="3" max="3" width="6.25390625" style="25" customWidth="1"/>
    <col min="4" max="4" width="42.125" style="2" customWidth="1"/>
    <col min="5" max="5" width="6.875" style="2" hidden="1" customWidth="1"/>
    <col min="6" max="6" width="11.375" style="71" customWidth="1"/>
    <col min="7" max="7" width="11.625" style="13" customWidth="1"/>
    <col min="8" max="8" width="11.875" style="13" customWidth="1"/>
    <col min="9" max="9" width="7.125" style="24" customWidth="1"/>
    <col min="10" max="79" width="0" style="2" hidden="1" customWidth="1"/>
    <col min="80" max="16384" width="9.125" style="2" customWidth="1"/>
  </cols>
  <sheetData>
    <row r="1" spans="6:9" ht="12.75">
      <c r="F1" s="102" t="s">
        <v>197</v>
      </c>
      <c r="G1" s="102"/>
      <c r="H1" s="102"/>
      <c r="I1" s="102"/>
    </row>
    <row r="2" spans="6:9" ht="12.75">
      <c r="F2" s="101" t="s">
        <v>233</v>
      </c>
      <c r="G2" s="61"/>
      <c r="H2" s="61"/>
      <c r="I2" s="61"/>
    </row>
    <row r="3" spans="6:9" ht="14.25" customHeight="1">
      <c r="F3" s="101" t="s">
        <v>234</v>
      </c>
      <c r="G3" s="61"/>
      <c r="H3" s="61"/>
      <c r="I3" s="61"/>
    </row>
    <row r="4" spans="1:9" ht="27.75" customHeight="1">
      <c r="A4" s="103" t="s">
        <v>235</v>
      </c>
      <c r="B4" s="103"/>
      <c r="C4" s="103"/>
      <c r="D4" s="103"/>
      <c r="E4" s="103"/>
      <c r="F4" s="103"/>
      <c r="G4" s="103"/>
      <c r="H4" s="103"/>
      <c r="I4" s="103"/>
    </row>
    <row r="5" spans="1:9" ht="39">
      <c r="A5" s="18" t="s">
        <v>0</v>
      </c>
      <c r="B5" s="18" t="s">
        <v>1</v>
      </c>
      <c r="C5" s="53" t="s">
        <v>171</v>
      </c>
      <c r="D5" s="18" t="s">
        <v>2</v>
      </c>
      <c r="E5" s="18"/>
      <c r="F5" s="107" t="s">
        <v>167</v>
      </c>
      <c r="G5" s="27" t="s">
        <v>231</v>
      </c>
      <c r="H5" s="18" t="s">
        <v>168</v>
      </c>
      <c r="I5" s="3" t="s">
        <v>169</v>
      </c>
    </row>
    <row r="6" spans="1:9" ht="12.75">
      <c r="A6" s="1" t="s">
        <v>178</v>
      </c>
      <c r="B6" s="1" t="s">
        <v>179</v>
      </c>
      <c r="C6" s="1" t="s">
        <v>180</v>
      </c>
      <c r="D6" s="1" t="s">
        <v>181</v>
      </c>
      <c r="E6" s="1" t="s">
        <v>182</v>
      </c>
      <c r="F6" s="62" t="s">
        <v>182</v>
      </c>
      <c r="G6" s="1" t="s">
        <v>183</v>
      </c>
      <c r="H6" s="1" t="s">
        <v>184</v>
      </c>
      <c r="I6" s="1" t="s">
        <v>185</v>
      </c>
    </row>
    <row r="7" spans="1:9" ht="16.5" customHeight="1">
      <c r="A7" s="6" t="s">
        <v>3</v>
      </c>
      <c r="B7" s="6"/>
      <c r="C7" s="6"/>
      <c r="D7" s="28" t="s">
        <v>4</v>
      </c>
      <c r="E7" s="28"/>
      <c r="F7" s="63">
        <f>F8</f>
        <v>3007473</v>
      </c>
      <c r="G7" s="37">
        <f>G8</f>
        <v>2343450</v>
      </c>
      <c r="H7" s="37">
        <f>H8</f>
        <v>1345778.51</v>
      </c>
      <c r="I7" s="5">
        <f>H7*100/G7</f>
        <v>57.42723377925708</v>
      </c>
    </row>
    <row r="8" spans="1:9" s="7" customFormat="1" ht="22.5">
      <c r="A8" s="1"/>
      <c r="B8" s="10" t="s">
        <v>5</v>
      </c>
      <c r="C8" s="10"/>
      <c r="D8" s="30" t="s">
        <v>6</v>
      </c>
      <c r="E8" s="30"/>
      <c r="F8" s="64">
        <f>SUM(F9:F14)</f>
        <v>3007473</v>
      </c>
      <c r="G8" s="64">
        <f>SUM(G9:G14)</f>
        <v>2343450</v>
      </c>
      <c r="H8" s="64">
        <f>SUM(H9:H14)</f>
        <v>1345778.51</v>
      </c>
      <c r="I8" s="8">
        <f>H8*100/G8</f>
        <v>57.42723377925708</v>
      </c>
    </row>
    <row r="9" spans="1:9" s="7" customFormat="1" ht="22.5">
      <c r="A9" s="1"/>
      <c r="B9" s="1"/>
      <c r="C9" s="1" t="s">
        <v>198</v>
      </c>
      <c r="D9" s="19" t="s">
        <v>199</v>
      </c>
      <c r="E9" s="19"/>
      <c r="F9" s="66">
        <v>0</v>
      </c>
      <c r="G9" s="36">
        <v>84350</v>
      </c>
      <c r="H9" s="36">
        <v>20217.51</v>
      </c>
      <c r="I9" s="4">
        <f>H9*100/G9</f>
        <v>23.96859513930053</v>
      </c>
    </row>
    <row r="10" spans="1:9" s="7" customFormat="1" ht="12.75">
      <c r="A10" s="1"/>
      <c r="B10" s="1"/>
      <c r="C10" s="1" t="s">
        <v>23</v>
      </c>
      <c r="D10" s="19" t="s">
        <v>24</v>
      </c>
      <c r="E10" s="19"/>
      <c r="F10" s="66">
        <v>0</v>
      </c>
      <c r="G10" s="36">
        <v>63300</v>
      </c>
      <c r="H10" s="36">
        <v>63300</v>
      </c>
      <c r="I10" s="4">
        <f>H10*100/G10</f>
        <v>100</v>
      </c>
    </row>
    <row r="11" spans="1:9" s="7" customFormat="1" ht="12.75">
      <c r="A11" s="1"/>
      <c r="B11" s="1"/>
      <c r="C11" s="45" t="s">
        <v>57</v>
      </c>
      <c r="D11" s="46" t="s">
        <v>58</v>
      </c>
      <c r="E11" s="19"/>
      <c r="F11" s="66">
        <v>0</v>
      </c>
      <c r="G11" s="36">
        <v>0</v>
      </c>
      <c r="H11" s="36">
        <v>1250</v>
      </c>
      <c r="I11" s="4"/>
    </row>
    <row r="12" spans="1:9" s="7" customFormat="1" ht="30" customHeight="1">
      <c r="A12" s="1"/>
      <c r="B12" s="1"/>
      <c r="C12" s="1" t="s">
        <v>7</v>
      </c>
      <c r="D12" s="19" t="s">
        <v>8</v>
      </c>
      <c r="E12" s="1"/>
      <c r="F12" s="65">
        <v>370000</v>
      </c>
      <c r="G12" s="36">
        <v>47378</v>
      </c>
      <c r="H12" s="36">
        <v>41772</v>
      </c>
      <c r="I12" s="4">
        <f aca="true" t="shared" si="0" ref="I12:I78">H12*100/G12</f>
        <v>88.16750390476592</v>
      </c>
    </row>
    <row r="13" spans="1:9" s="7" customFormat="1" ht="36" customHeight="1">
      <c r="A13" s="1"/>
      <c r="B13" s="1"/>
      <c r="C13" s="45" t="s">
        <v>186</v>
      </c>
      <c r="D13" s="46" t="s">
        <v>8</v>
      </c>
      <c r="E13" s="1"/>
      <c r="F13" s="65">
        <v>1977905</v>
      </c>
      <c r="G13" s="36">
        <v>1836111</v>
      </c>
      <c r="H13" s="36">
        <v>914376.22</v>
      </c>
      <c r="I13" s="4">
        <f t="shared" si="0"/>
        <v>49.79961560058188</v>
      </c>
    </row>
    <row r="14" spans="1:9" s="7" customFormat="1" ht="37.5" customHeight="1">
      <c r="A14" s="1"/>
      <c r="B14" s="1"/>
      <c r="C14" s="45" t="s">
        <v>187</v>
      </c>
      <c r="D14" s="46" t="s">
        <v>8</v>
      </c>
      <c r="E14" s="1"/>
      <c r="F14" s="65">
        <v>659568</v>
      </c>
      <c r="G14" s="36">
        <v>312311</v>
      </c>
      <c r="H14" s="36">
        <v>304862.78</v>
      </c>
      <c r="I14" s="4">
        <f t="shared" si="0"/>
        <v>97.61512722894808</v>
      </c>
    </row>
    <row r="15" spans="1:9" s="7" customFormat="1" ht="16.5" customHeight="1">
      <c r="A15" s="6" t="s">
        <v>9</v>
      </c>
      <c r="B15" s="6"/>
      <c r="C15" s="6"/>
      <c r="D15" s="28" t="s">
        <v>10</v>
      </c>
      <c r="E15" s="28"/>
      <c r="F15" s="63">
        <f aca="true" t="shared" si="1" ref="F15:H16">F16</f>
        <v>203440</v>
      </c>
      <c r="G15" s="63">
        <f t="shared" si="1"/>
        <v>203932</v>
      </c>
      <c r="H15" s="63">
        <f t="shared" si="1"/>
        <v>203931.08</v>
      </c>
      <c r="I15" s="5">
        <f t="shared" si="0"/>
        <v>99.99954886923092</v>
      </c>
    </row>
    <row r="16" spans="1:9" s="7" customFormat="1" ht="16.5" customHeight="1">
      <c r="A16" s="1"/>
      <c r="B16" s="10" t="s">
        <v>11</v>
      </c>
      <c r="C16" s="10"/>
      <c r="D16" s="30" t="s">
        <v>12</v>
      </c>
      <c r="E16" s="30"/>
      <c r="F16" s="64">
        <f t="shared" si="1"/>
        <v>203440</v>
      </c>
      <c r="G16" s="64">
        <f t="shared" si="1"/>
        <v>203932</v>
      </c>
      <c r="H16" s="64">
        <f t="shared" si="1"/>
        <v>203931.08</v>
      </c>
      <c r="I16" s="8">
        <f t="shared" si="0"/>
        <v>99.99954886923092</v>
      </c>
    </row>
    <row r="17" spans="1:9" s="7" customFormat="1" ht="45">
      <c r="A17" s="1"/>
      <c r="B17" s="1"/>
      <c r="C17" s="1" t="s">
        <v>13</v>
      </c>
      <c r="D17" s="19" t="s">
        <v>14</v>
      </c>
      <c r="E17" s="19"/>
      <c r="F17" s="65">
        <v>203440</v>
      </c>
      <c r="G17" s="36">
        <v>203932</v>
      </c>
      <c r="H17" s="36">
        <v>203931.08</v>
      </c>
      <c r="I17" s="4">
        <f t="shared" si="0"/>
        <v>99.99954886923092</v>
      </c>
    </row>
    <row r="18" spans="1:9" s="7" customFormat="1" ht="16.5" customHeight="1">
      <c r="A18" s="6" t="s">
        <v>15</v>
      </c>
      <c r="B18" s="6"/>
      <c r="C18" s="6"/>
      <c r="D18" s="28" t="s">
        <v>16</v>
      </c>
      <c r="E18" s="28"/>
      <c r="F18" s="63">
        <f>F19+F22</f>
        <v>4166169</v>
      </c>
      <c r="G18" s="29">
        <f>G19+G22</f>
        <v>3978986</v>
      </c>
      <c r="H18" s="29">
        <f>H19+H22</f>
        <v>3957073.3200000003</v>
      </c>
      <c r="I18" s="5">
        <f t="shared" si="0"/>
        <v>99.44928984419649</v>
      </c>
    </row>
    <row r="19" spans="1:9" s="7" customFormat="1" ht="16.5" customHeight="1">
      <c r="A19" s="1"/>
      <c r="B19" s="10" t="s">
        <v>17</v>
      </c>
      <c r="C19" s="10"/>
      <c r="D19" s="30" t="s">
        <v>18</v>
      </c>
      <c r="E19" s="30"/>
      <c r="F19" s="64">
        <f>F20+F21</f>
        <v>1801919</v>
      </c>
      <c r="G19" s="64">
        <f>G20+G21</f>
        <v>1868553</v>
      </c>
      <c r="H19" s="64">
        <f>H20+H21</f>
        <v>1867855.29</v>
      </c>
      <c r="I19" s="8">
        <f t="shared" si="0"/>
        <v>99.9626604115591</v>
      </c>
    </row>
    <row r="20" spans="1:9" s="7" customFormat="1" ht="16.5" customHeight="1">
      <c r="A20" s="1"/>
      <c r="B20" s="11"/>
      <c r="C20" s="1" t="s">
        <v>29</v>
      </c>
      <c r="D20" s="19" t="s">
        <v>30</v>
      </c>
      <c r="E20" s="19"/>
      <c r="F20" s="65">
        <v>1000</v>
      </c>
      <c r="G20" s="36">
        <v>1000</v>
      </c>
      <c r="H20" s="36">
        <v>302.29</v>
      </c>
      <c r="I20" s="4">
        <f t="shared" si="0"/>
        <v>30.229000000000003</v>
      </c>
    </row>
    <row r="21" spans="1:9" s="7" customFormat="1" ht="45">
      <c r="A21" s="1"/>
      <c r="B21" s="1"/>
      <c r="C21" s="1" t="s">
        <v>19</v>
      </c>
      <c r="D21" s="19" t="s">
        <v>20</v>
      </c>
      <c r="E21" s="19"/>
      <c r="F21" s="65">
        <v>1800919</v>
      </c>
      <c r="G21" s="36">
        <v>1867553</v>
      </c>
      <c r="H21" s="36">
        <v>1867553</v>
      </c>
      <c r="I21" s="4">
        <f t="shared" si="0"/>
        <v>100</v>
      </c>
    </row>
    <row r="22" spans="1:9" ht="17.25" customHeight="1">
      <c r="A22" s="1"/>
      <c r="B22" s="10" t="s">
        <v>21</v>
      </c>
      <c r="C22" s="10"/>
      <c r="D22" s="30" t="s">
        <v>22</v>
      </c>
      <c r="E22" s="30"/>
      <c r="F22" s="64">
        <f>F23+F24+F25+F26+F28+F29+F27</f>
        <v>2364250</v>
      </c>
      <c r="G22" s="64">
        <f>G23+G24+G25+G26+G28+G29+G27</f>
        <v>2110433</v>
      </c>
      <c r="H22" s="64">
        <f>H23+H24+H25+H26+H28+H29+H27</f>
        <v>2089218.03</v>
      </c>
      <c r="I22" s="8">
        <f t="shared" si="0"/>
        <v>98.99475747394018</v>
      </c>
    </row>
    <row r="23" spans="1:9" ht="16.5" customHeight="1">
      <c r="A23" s="1"/>
      <c r="B23" s="1"/>
      <c r="C23" s="1" t="s">
        <v>23</v>
      </c>
      <c r="D23" s="19" t="s">
        <v>24</v>
      </c>
      <c r="E23" s="19"/>
      <c r="F23" s="65">
        <v>0</v>
      </c>
      <c r="G23" s="36">
        <v>0</v>
      </c>
      <c r="H23" s="36">
        <v>184.8</v>
      </c>
      <c r="I23" s="4"/>
    </row>
    <row r="24" spans="1:9" ht="45">
      <c r="A24" s="1"/>
      <c r="B24" s="1"/>
      <c r="C24" s="1" t="s">
        <v>25</v>
      </c>
      <c r="D24" s="19" t="s">
        <v>26</v>
      </c>
      <c r="E24" s="19"/>
      <c r="F24" s="65">
        <v>6600</v>
      </c>
      <c r="G24" s="36">
        <v>6600</v>
      </c>
      <c r="H24" s="36">
        <v>6256.49</v>
      </c>
      <c r="I24" s="4">
        <f t="shared" si="0"/>
        <v>94.79530303030303</v>
      </c>
    </row>
    <row r="25" spans="1:9" ht="16.5" customHeight="1">
      <c r="A25" s="1"/>
      <c r="B25" s="1"/>
      <c r="C25" s="1" t="s">
        <v>29</v>
      </c>
      <c r="D25" s="19" t="s">
        <v>30</v>
      </c>
      <c r="E25" s="19"/>
      <c r="F25" s="65">
        <v>1800</v>
      </c>
      <c r="G25" s="36">
        <v>1800</v>
      </c>
      <c r="H25" s="36">
        <v>1083.2</v>
      </c>
      <c r="I25" s="4">
        <f t="shared" si="0"/>
        <v>60.17777777777778</v>
      </c>
    </row>
    <row r="26" spans="1:9" ht="16.5" customHeight="1">
      <c r="A26" s="1"/>
      <c r="B26" s="1"/>
      <c r="C26" s="1" t="s">
        <v>57</v>
      </c>
      <c r="D26" s="19" t="s">
        <v>58</v>
      </c>
      <c r="E26" s="19"/>
      <c r="F26" s="65">
        <v>850</v>
      </c>
      <c r="G26" s="36">
        <v>850</v>
      </c>
      <c r="H26" s="36">
        <v>120</v>
      </c>
      <c r="I26" s="4">
        <f t="shared" si="0"/>
        <v>14.117647058823529</v>
      </c>
    </row>
    <row r="27" spans="1:9" ht="33.75">
      <c r="A27" s="1"/>
      <c r="B27" s="1"/>
      <c r="C27" s="54" t="s">
        <v>123</v>
      </c>
      <c r="D27" s="35" t="s">
        <v>217</v>
      </c>
      <c r="E27" s="19"/>
      <c r="F27" s="65">
        <v>0</v>
      </c>
      <c r="G27" s="36">
        <v>50000</v>
      </c>
      <c r="H27" s="36">
        <v>50000</v>
      </c>
      <c r="I27" s="4">
        <f t="shared" si="0"/>
        <v>100</v>
      </c>
    </row>
    <row r="28" spans="1:9" ht="46.5" customHeight="1">
      <c r="A28" s="1"/>
      <c r="B28" s="1"/>
      <c r="C28" s="1" t="s">
        <v>31</v>
      </c>
      <c r="D28" s="19" t="s">
        <v>32</v>
      </c>
      <c r="E28" s="19"/>
      <c r="F28" s="40">
        <v>785000</v>
      </c>
      <c r="G28" s="36">
        <v>730395</v>
      </c>
      <c r="H28" s="36">
        <v>710785.72</v>
      </c>
      <c r="I28" s="4">
        <f t="shared" si="0"/>
        <v>97.31524996748335</v>
      </c>
    </row>
    <row r="29" spans="1:9" ht="46.5" customHeight="1">
      <c r="A29" s="1"/>
      <c r="B29" s="1"/>
      <c r="C29" s="1" t="s">
        <v>33</v>
      </c>
      <c r="D29" s="72" t="s">
        <v>34</v>
      </c>
      <c r="E29" s="19"/>
      <c r="F29" s="40" t="str">
        <f>'[1]sheet1'!$J$209</f>
        <v>1 570 000,00</v>
      </c>
      <c r="G29" s="36">
        <v>1320788</v>
      </c>
      <c r="H29" s="36">
        <v>1320787.82</v>
      </c>
      <c r="I29" s="4">
        <f t="shared" si="0"/>
        <v>99.999986371772</v>
      </c>
    </row>
    <row r="30" spans="1:9" ht="16.5" customHeight="1">
      <c r="A30" s="6" t="s">
        <v>35</v>
      </c>
      <c r="B30" s="6"/>
      <c r="C30" s="6"/>
      <c r="D30" s="28" t="s">
        <v>36</v>
      </c>
      <c r="E30" s="28"/>
      <c r="F30" s="63">
        <f>SUM(F31)</f>
        <v>1900916</v>
      </c>
      <c r="G30" s="29">
        <f>SUM(G31)</f>
        <v>870443</v>
      </c>
      <c r="H30" s="29">
        <f>SUM(H31)</f>
        <v>618529</v>
      </c>
      <c r="I30" s="5">
        <f t="shared" si="0"/>
        <v>71.05910438707646</v>
      </c>
    </row>
    <row r="31" spans="1:9" ht="16.5" customHeight="1">
      <c r="A31" s="1"/>
      <c r="B31" s="10" t="s">
        <v>37</v>
      </c>
      <c r="C31" s="10"/>
      <c r="D31" s="30" t="s">
        <v>38</v>
      </c>
      <c r="E31" s="30"/>
      <c r="F31" s="64">
        <f>F33+F34+F35+F36+F37+F32</f>
        <v>1900916</v>
      </c>
      <c r="G31" s="64">
        <f>SUM(G32:G37)</f>
        <v>870443</v>
      </c>
      <c r="H31" s="64">
        <f>SUM(H32:H37)</f>
        <v>618529</v>
      </c>
      <c r="I31" s="8">
        <f t="shared" si="0"/>
        <v>71.05910438707646</v>
      </c>
    </row>
    <row r="32" spans="1:9" ht="22.5">
      <c r="A32" s="1"/>
      <c r="B32" s="1"/>
      <c r="C32" s="1" t="s">
        <v>220</v>
      </c>
      <c r="D32" s="19" t="s">
        <v>225</v>
      </c>
      <c r="E32" s="19"/>
      <c r="F32" s="66">
        <v>0</v>
      </c>
      <c r="G32" s="36">
        <v>19841</v>
      </c>
      <c r="H32" s="36">
        <v>19840.05</v>
      </c>
      <c r="I32" s="4"/>
    </row>
    <row r="33" spans="1:9" ht="45">
      <c r="A33" s="1"/>
      <c r="B33" s="1"/>
      <c r="C33" s="1" t="s">
        <v>25</v>
      </c>
      <c r="D33" s="19" t="s">
        <v>26</v>
      </c>
      <c r="E33" s="19"/>
      <c r="F33" s="66" t="str">
        <f>'[1]sheet1'!$J$35</f>
        <v>160 000,00</v>
      </c>
      <c r="G33" s="36">
        <v>160000</v>
      </c>
      <c r="H33" s="36">
        <v>144256.53</v>
      </c>
      <c r="I33" s="4">
        <f t="shared" si="0"/>
        <v>90.16033125</v>
      </c>
    </row>
    <row r="34" spans="1:9" ht="22.5">
      <c r="A34" s="1"/>
      <c r="B34" s="1"/>
      <c r="C34" s="1" t="s">
        <v>215</v>
      </c>
      <c r="D34" s="72" t="s">
        <v>214</v>
      </c>
      <c r="E34" s="19"/>
      <c r="F34" s="66" t="str">
        <f>'[1]sheet1'!$J$214</f>
        <v>1 240 000,00</v>
      </c>
      <c r="G34" s="36">
        <v>230000</v>
      </c>
      <c r="H34" s="36">
        <v>0</v>
      </c>
      <c r="I34" s="4">
        <f t="shared" si="0"/>
        <v>0</v>
      </c>
    </row>
    <row r="35" spans="1:9" ht="12.75">
      <c r="A35" s="1"/>
      <c r="B35" s="1"/>
      <c r="C35" s="1" t="s">
        <v>29</v>
      </c>
      <c r="D35" s="19" t="s">
        <v>30</v>
      </c>
      <c r="E35" s="19"/>
      <c r="F35" s="66">
        <v>334</v>
      </c>
      <c r="G35" s="36">
        <v>334</v>
      </c>
      <c r="H35" s="36">
        <v>191.81</v>
      </c>
      <c r="I35" s="4">
        <f t="shared" si="0"/>
        <v>57.42814371257485</v>
      </c>
    </row>
    <row r="36" spans="1:9" ht="45">
      <c r="A36" s="1"/>
      <c r="B36" s="1"/>
      <c r="C36" s="1" t="s">
        <v>7</v>
      </c>
      <c r="D36" s="19" t="s">
        <v>8</v>
      </c>
      <c r="E36" s="19"/>
      <c r="F36" s="65">
        <v>64248</v>
      </c>
      <c r="G36" s="36">
        <v>17934</v>
      </c>
      <c r="H36" s="36">
        <v>12470.89</v>
      </c>
      <c r="I36" s="4">
        <f t="shared" si="0"/>
        <v>69.537693766031</v>
      </c>
    </row>
    <row r="37" spans="1:9" ht="33.75">
      <c r="A37" s="1"/>
      <c r="B37" s="1"/>
      <c r="C37" s="1" t="s">
        <v>39</v>
      </c>
      <c r="D37" s="19" t="s">
        <v>40</v>
      </c>
      <c r="E37" s="19"/>
      <c r="F37" s="65">
        <v>436334</v>
      </c>
      <c r="G37" s="36">
        <v>442334</v>
      </c>
      <c r="H37" s="36">
        <v>441769.72</v>
      </c>
      <c r="I37" s="4">
        <f t="shared" si="0"/>
        <v>99.87243123974191</v>
      </c>
    </row>
    <row r="38" spans="1:9" ht="16.5" customHeight="1">
      <c r="A38" s="6" t="s">
        <v>41</v>
      </c>
      <c r="B38" s="6"/>
      <c r="C38" s="6"/>
      <c r="D38" s="28" t="s">
        <v>42</v>
      </c>
      <c r="E38" s="28"/>
      <c r="F38" s="63">
        <f>F39+F44+F46+F48</f>
        <v>762555</v>
      </c>
      <c r="G38" s="37">
        <f>G39+G44+G46+G48</f>
        <v>997645.49</v>
      </c>
      <c r="H38" s="37">
        <f>H39+H44+H46+H48</f>
        <v>1046693.43</v>
      </c>
      <c r="I38" s="5">
        <f t="shared" si="0"/>
        <v>104.91636964148458</v>
      </c>
    </row>
    <row r="39" spans="1:9" ht="22.5">
      <c r="A39" s="1"/>
      <c r="B39" s="10" t="s">
        <v>43</v>
      </c>
      <c r="C39" s="10"/>
      <c r="D39" s="30" t="s">
        <v>44</v>
      </c>
      <c r="E39" s="30"/>
      <c r="F39" s="64">
        <f>SUM(F40:F43)</f>
        <v>433000</v>
      </c>
      <c r="G39" s="64">
        <f>SUM(G40:G43)</f>
        <v>587539.49</v>
      </c>
      <c r="H39" s="64">
        <f>SUM(H40:H43)</f>
        <v>637237.41</v>
      </c>
      <c r="I39" s="8">
        <f t="shared" si="0"/>
        <v>108.45865186014986</v>
      </c>
    </row>
    <row r="40" spans="1:9" ht="12.75">
      <c r="A40" s="1"/>
      <c r="B40" s="1"/>
      <c r="C40" s="1" t="s">
        <v>23</v>
      </c>
      <c r="D40" s="19" t="s">
        <v>24</v>
      </c>
      <c r="E40" s="19"/>
      <c r="F40" s="66">
        <v>0</v>
      </c>
      <c r="G40" s="36">
        <v>50</v>
      </c>
      <c r="H40" s="36">
        <v>44</v>
      </c>
      <c r="I40" s="22">
        <f t="shared" si="0"/>
        <v>88</v>
      </c>
    </row>
    <row r="41" spans="1:9" ht="12.75">
      <c r="A41" s="1"/>
      <c r="B41" s="1"/>
      <c r="C41" s="1" t="s">
        <v>27</v>
      </c>
      <c r="D41" s="19" t="s">
        <v>28</v>
      </c>
      <c r="E41" s="19"/>
      <c r="F41" s="65">
        <v>370000</v>
      </c>
      <c r="G41" s="36">
        <v>586989.49</v>
      </c>
      <c r="H41" s="36">
        <v>636704.36</v>
      </c>
      <c r="I41" s="22">
        <f t="shared" si="0"/>
        <v>108.46946510064431</v>
      </c>
    </row>
    <row r="42" spans="1:9" ht="12.75">
      <c r="A42" s="1"/>
      <c r="B42" s="1"/>
      <c r="C42" s="1" t="s">
        <v>29</v>
      </c>
      <c r="D42" s="19" t="s">
        <v>30</v>
      </c>
      <c r="E42" s="19"/>
      <c r="F42" s="65">
        <v>0</v>
      </c>
      <c r="G42" s="36">
        <v>500</v>
      </c>
      <c r="H42" s="36">
        <v>489.05</v>
      </c>
      <c r="I42" s="22">
        <f t="shared" si="0"/>
        <v>97.81</v>
      </c>
    </row>
    <row r="43" spans="1:9" ht="45">
      <c r="A43" s="1"/>
      <c r="B43" s="1"/>
      <c r="C43" s="1" t="s">
        <v>7</v>
      </c>
      <c r="D43" s="19" t="s">
        <v>8</v>
      </c>
      <c r="E43" s="19"/>
      <c r="F43" s="65">
        <v>63000</v>
      </c>
      <c r="G43" s="36">
        <v>0</v>
      </c>
      <c r="H43" s="36">
        <v>0</v>
      </c>
      <c r="I43" s="22">
        <v>0</v>
      </c>
    </row>
    <row r="44" spans="1:9" ht="22.5">
      <c r="A44" s="1"/>
      <c r="B44" s="10" t="s">
        <v>45</v>
      </c>
      <c r="C44" s="10"/>
      <c r="D44" s="30" t="s">
        <v>46</v>
      </c>
      <c r="E44" s="30"/>
      <c r="F44" s="64">
        <f>SUM(F45)</f>
        <v>26500</v>
      </c>
      <c r="G44" s="9">
        <f>SUM(G45)</f>
        <v>89500</v>
      </c>
      <c r="H44" s="9">
        <f>SUM(H45)</f>
        <v>89500</v>
      </c>
      <c r="I44" s="8">
        <f t="shared" si="0"/>
        <v>100</v>
      </c>
    </row>
    <row r="45" spans="1:9" ht="45">
      <c r="A45" s="1"/>
      <c r="B45" s="1"/>
      <c r="C45" s="1" t="s">
        <v>7</v>
      </c>
      <c r="D45" s="19" t="s">
        <v>8</v>
      </c>
      <c r="E45" s="19"/>
      <c r="F45" s="65">
        <v>26500</v>
      </c>
      <c r="G45" s="36">
        <v>89500</v>
      </c>
      <c r="H45" s="36">
        <v>89500</v>
      </c>
      <c r="I45" s="4">
        <f t="shared" si="0"/>
        <v>100</v>
      </c>
    </row>
    <row r="46" spans="1:9" ht="16.5" customHeight="1">
      <c r="A46" s="1"/>
      <c r="B46" s="10" t="s">
        <v>47</v>
      </c>
      <c r="C46" s="10"/>
      <c r="D46" s="30" t="s">
        <v>48</v>
      </c>
      <c r="E46" s="30"/>
      <c r="F46" s="64">
        <f>SUM(F47)</f>
        <v>9339</v>
      </c>
      <c r="G46" s="9">
        <f>SUM(G47)</f>
        <v>9339</v>
      </c>
      <c r="H46" s="9">
        <f>SUM(H47)</f>
        <v>8800</v>
      </c>
      <c r="I46" s="8">
        <f t="shared" si="0"/>
        <v>94.22850412249706</v>
      </c>
    </row>
    <row r="47" spans="1:9" ht="45">
      <c r="A47" s="1"/>
      <c r="B47" s="1"/>
      <c r="C47" s="1" t="s">
        <v>7</v>
      </c>
      <c r="D47" s="19" t="s">
        <v>8</v>
      </c>
      <c r="E47" s="19"/>
      <c r="F47" s="65">
        <v>9339</v>
      </c>
      <c r="G47" s="36">
        <v>9339</v>
      </c>
      <c r="H47" s="36">
        <v>8800</v>
      </c>
      <c r="I47" s="4">
        <f t="shared" si="0"/>
        <v>94.22850412249706</v>
      </c>
    </row>
    <row r="48" spans="1:9" ht="16.5" customHeight="1">
      <c r="A48" s="1"/>
      <c r="B48" s="31" t="s">
        <v>49</v>
      </c>
      <c r="C48" s="32"/>
      <c r="D48" s="33" t="s">
        <v>50</v>
      </c>
      <c r="E48" s="33"/>
      <c r="F48" s="67">
        <f>SUM(F49:F51)</f>
        <v>293716</v>
      </c>
      <c r="G48" s="67">
        <f>SUM(G49:G51)</f>
        <v>311267</v>
      </c>
      <c r="H48" s="67">
        <f>SUM(H49:H51)</f>
        <v>311156.02</v>
      </c>
      <c r="I48" s="8">
        <f t="shared" si="0"/>
        <v>99.96434572248263</v>
      </c>
    </row>
    <row r="49" spans="1:9" ht="22.5">
      <c r="A49" s="1"/>
      <c r="B49" s="11"/>
      <c r="C49" s="54" t="s">
        <v>192</v>
      </c>
      <c r="D49" s="35" t="s">
        <v>193</v>
      </c>
      <c r="E49" s="80"/>
      <c r="F49" s="81">
        <v>0</v>
      </c>
      <c r="G49" s="36">
        <v>100</v>
      </c>
      <c r="H49" s="36">
        <v>100</v>
      </c>
      <c r="I49" s="4">
        <f t="shared" si="0"/>
        <v>100</v>
      </c>
    </row>
    <row r="50" spans="1:9" ht="16.5" customHeight="1">
      <c r="A50" s="1"/>
      <c r="B50" s="11"/>
      <c r="C50" s="1" t="s">
        <v>29</v>
      </c>
      <c r="D50" s="19" t="s">
        <v>30</v>
      </c>
      <c r="E50" s="19"/>
      <c r="F50" s="65">
        <v>220</v>
      </c>
      <c r="G50" s="36">
        <v>220</v>
      </c>
      <c r="H50" s="36">
        <v>170.7</v>
      </c>
      <c r="I50" s="4">
        <f t="shared" si="0"/>
        <v>77.5909090909091</v>
      </c>
    </row>
    <row r="51" spans="1:9" ht="45">
      <c r="A51" s="1"/>
      <c r="B51" s="1"/>
      <c r="C51" s="1" t="s">
        <v>7</v>
      </c>
      <c r="D51" s="19" t="s">
        <v>8</v>
      </c>
      <c r="E51" s="19"/>
      <c r="F51" s="65">
        <v>293496</v>
      </c>
      <c r="G51" s="36">
        <v>310947</v>
      </c>
      <c r="H51" s="36">
        <v>310885.32</v>
      </c>
      <c r="I51" s="4">
        <f t="shared" si="0"/>
        <v>99.98016382213046</v>
      </c>
    </row>
    <row r="52" spans="1:9" s="24" customFormat="1" ht="12.75">
      <c r="A52" s="6" t="s">
        <v>227</v>
      </c>
      <c r="B52" s="6"/>
      <c r="C52" s="6"/>
      <c r="D52" s="97" t="s">
        <v>226</v>
      </c>
      <c r="E52" s="28"/>
      <c r="F52" s="98">
        <f>F53</f>
        <v>0</v>
      </c>
      <c r="G52" s="98">
        <f>G53</f>
        <v>16815</v>
      </c>
      <c r="H52" s="98">
        <f>H53</f>
        <v>0</v>
      </c>
      <c r="I52" s="5">
        <f>H52/G52</f>
        <v>0</v>
      </c>
    </row>
    <row r="53" spans="1:9" ht="15" customHeight="1">
      <c r="A53" s="1"/>
      <c r="B53" s="92" t="s">
        <v>228</v>
      </c>
      <c r="C53" s="92"/>
      <c r="D53" s="93" t="s">
        <v>126</v>
      </c>
      <c r="E53" s="94"/>
      <c r="F53" s="95">
        <f>F54+F55</f>
        <v>0</v>
      </c>
      <c r="G53" s="95">
        <f>G54+G55</f>
        <v>16815</v>
      </c>
      <c r="H53" s="95">
        <f>H54+H55</f>
        <v>0</v>
      </c>
      <c r="I53" s="96">
        <f>H53/G53</f>
        <v>0</v>
      </c>
    </row>
    <row r="54" spans="1:9" ht="45">
      <c r="A54" s="1"/>
      <c r="B54" s="1"/>
      <c r="C54" s="54" t="s">
        <v>141</v>
      </c>
      <c r="D54" s="35" t="s">
        <v>142</v>
      </c>
      <c r="E54" s="19"/>
      <c r="F54" s="65">
        <v>0</v>
      </c>
      <c r="G54" s="36">
        <v>14292.75</v>
      </c>
      <c r="H54" s="36">
        <v>0</v>
      </c>
      <c r="I54" s="4">
        <v>0</v>
      </c>
    </row>
    <row r="55" spans="1:9" ht="45">
      <c r="A55" s="1"/>
      <c r="B55" s="1"/>
      <c r="C55" s="54" t="s">
        <v>143</v>
      </c>
      <c r="D55" s="35" t="s">
        <v>142</v>
      </c>
      <c r="E55" s="19"/>
      <c r="F55" s="65">
        <v>0</v>
      </c>
      <c r="G55" s="36">
        <v>2522.25</v>
      </c>
      <c r="H55" s="36">
        <v>0</v>
      </c>
      <c r="I55" s="4">
        <v>0</v>
      </c>
    </row>
    <row r="56" spans="1:9" ht="16.5" customHeight="1">
      <c r="A56" s="6" t="s">
        <v>51</v>
      </c>
      <c r="B56" s="6"/>
      <c r="C56" s="6"/>
      <c r="D56" s="28" t="s">
        <v>52</v>
      </c>
      <c r="E56" s="28"/>
      <c r="F56" s="63">
        <f>F57+F59+F65+F67</f>
        <v>2327593</v>
      </c>
      <c r="G56" s="37">
        <f>G57+G59+G65+G67</f>
        <v>2072233.89</v>
      </c>
      <c r="H56" s="37">
        <f>H57+H59+H65+H67</f>
        <v>981396.3899999999</v>
      </c>
      <c r="I56" s="5">
        <f t="shared" si="0"/>
        <v>47.35934465389908</v>
      </c>
    </row>
    <row r="57" spans="1:9" ht="16.5" customHeight="1">
      <c r="A57" s="1"/>
      <c r="B57" s="10" t="s">
        <v>53</v>
      </c>
      <c r="C57" s="10"/>
      <c r="D57" s="30" t="s">
        <v>54</v>
      </c>
      <c r="E57" s="30"/>
      <c r="F57" s="64">
        <f>SUM(F58)</f>
        <v>105385</v>
      </c>
      <c r="G57" s="9">
        <f>SUM(G58)</f>
        <v>105385</v>
      </c>
      <c r="H57" s="9">
        <f>SUM(H58)</f>
        <v>105385</v>
      </c>
      <c r="I57" s="8">
        <f t="shared" si="0"/>
        <v>100</v>
      </c>
    </row>
    <row r="58" spans="1:9" ht="45">
      <c r="A58" s="1"/>
      <c r="B58" s="1"/>
      <c r="C58" s="1" t="s">
        <v>7</v>
      </c>
      <c r="D58" s="19" t="s">
        <v>8</v>
      </c>
      <c r="E58" s="19"/>
      <c r="F58" s="65">
        <v>105385</v>
      </c>
      <c r="G58" s="36">
        <v>105385</v>
      </c>
      <c r="H58" s="36">
        <v>105385</v>
      </c>
      <c r="I58" s="4">
        <f t="shared" si="0"/>
        <v>100</v>
      </c>
    </row>
    <row r="59" spans="1:9" ht="16.5" customHeight="1">
      <c r="A59" s="1"/>
      <c r="B59" s="10" t="s">
        <v>55</v>
      </c>
      <c r="C59" s="10"/>
      <c r="D59" s="30" t="s">
        <v>56</v>
      </c>
      <c r="E59" s="30"/>
      <c r="F59" s="64">
        <f>SUM(F61:F64)</f>
        <v>2198208</v>
      </c>
      <c r="G59" s="39">
        <f>SUM(G60:G64)</f>
        <v>1931563.89</v>
      </c>
      <c r="H59" s="39">
        <f>SUM(H60:H64)</f>
        <v>843726.6499999999</v>
      </c>
      <c r="I59" s="8">
        <f t="shared" si="0"/>
        <v>43.68101176296063</v>
      </c>
    </row>
    <row r="60" spans="1:9" ht="22.5" customHeight="1">
      <c r="A60" s="1"/>
      <c r="B60" s="1"/>
      <c r="C60" s="1" t="s">
        <v>198</v>
      </c>
      <c r="D60" s="19" t="s">
        <v>199</v>
      </c>
      <c r="E60" s="19"/>
      <c r="F60" s="66">
        <v>0</v>
      </c>
      <c r="G60" s="36">
        <v>40</v>
      </c>
      <c r="H60" s="36">
        <v>84.33</v>
      </c>
      <c r="I60" s="4"/>
    </row>
    <row r="61" spans="1:9" ht="16.5" customHeight="1">
      <c r="A61" s="14"/>
      <c r="B61" s="14"/>
      <c r="C61" s="45" t="s">
        <v>23</v>
      </c>
      <c r="D61" s="46" t="s">
        <v>24</v>
      </c>
      <c r="E61" s="19"/>
      <c r="F61" s="65">
        <v>2000</v>
      </c>
      <c r="G61" s="36">
        <v>2000</v>
      </c>
      <c r="H61" s="36">
        <v>1485.82</v>
      </c>
      <c r="I61" s="4">
        <f t="shared" si="0"/>
        <v>74.291</v>
      </c>
    </row>
    <row r="62" spans="1:9" ht="16.5" customHeight="1">
      <c r="A62" s="14"/>
      <c r="B62" s="14"/>
      <c r="C62" s="45" t="s">
        <v>27</v>
      </c>
      <c r="D62" s="46" t="s">
        <v>28</v>
      </c>
      <c r="E62" s="19"/>
      <c r="F62" s="65">
        <v>3500</v>
      </c>
      <c r="G62" s="36">
        <v>3500</v>
      </c>
      <c r="H62" s="36">
        <v>4983.44</v>
      </c>
      <c r="I62" s="4">
        <f t="shared" si="0"/>
        <v>142.384</v>
      </c>
    </row>
    <row r="63" spans="1:9" ht="16.5" customHeight="1">
      <c r="A63" s="14"/>
      <c r="B63" s="14"/>
      <c r="C63" s="45" t="s">
        <v>57</v>
      </c>
      <c r="D63" s="46" t="s">
        <v>58</v>
      </c>
      <c r="E63" s="19"/>
      <c r="F63" s="65">
        <v>7000</v>
      </c>
      <c r="G63" s="36">
        <v>14000</v>
      </c>
      <c r="H63" s="36">
        <v>15761.12</v>
      </c>
      <c r="I63" s="4">
        <f t="shared" si="0"/>
        <v>112.57942857142856</v>
      </c>
    </row>
    <row r="64" spans="1:9" ht="45">
      <c r="A64" s="14"/>
      <c r="B64" s="14"/>
      <c r="C64" s="54" t="s">
        <v>200</v>
      </c>
      <c r="D64" s="35" t="s">
        <v>201</v>
      </c>
      <c r="E64" s="19"/>
      <c r="F64" s="65">
        <v>2185708</v>
      </c>
      <c r="G64" s="36">
        <v>1912023.89</v>
      </c>
      <c r="H64" s="36">
        <v>821411.94</v>
      </c>
      <c r="I64" s="4">
        <f t="shared" si="0"/>
        <v>42.960338743466224</v>
      </c>
    </row>
    <row r="65" spans="1:9" ht="16.5" customHeight="1">
      <c r="A65" s="1"/>
      <c r="B65" s="10" t="s">
        <v>60</v>
      </c>
      <c r="C65" s="10"/>
      <c r="D65" s="30" t="s">
        <v>61</v>
      </c>
      <c r="E65" s="30"/>
      <c r="F65" s="64">
        <f>SUM(F66)</f>
        <v>21000</v>
      </c>
      <c r="G65" s="9">
        <f>SUM(G66)</f>
        <v>14285</v>
      </c>
      <c r="H65" s="9">
        <f>SUM(H66)</f>
        <v>14284.74</v>
      </c>
      <c r="I65" s="8">
        <f t="shared" si="0"/>
        <v>99.99817990899545</v>
      </c>
    </row>
    <row r="66" spans="1:9" ht="45">
      <c r="A66" s="1"/>
      <c r="B66" s="1"/>
      <c r="C66" s="1" t="s">
        <v>7</v>
      </c>
      <c r="D66" s="19" t="s">
        <v>8</v>
      </c>
      <c r="E66" s="19"/>
      <c r="F66" s="65">
        <v>21000</v>
      </c>
      <c r="G66" s="36">
        <v>14285</v>
      </c>
      <c r="H66" s="36">
        <v>14284.74</v>
      </c>
      <c r="I66" s="4">
        <f t="shared" si="0"/>
        <v>99.99817990899545</v>
      </c>
    </row>
    <row r="67" spans="1:9" ht="27.75" customHeight="1">
      <c r="A67" s="49"/>
      <c r="B67" s="15" t="s">
        <v>203</v>
      </c>
      <c r="C67" s="26"/>
      <c r="D67" s="55" t="s">
        <v>204</v>
      </c>
      <c r="E67" s="34"/>
      <c r="F67" s="68">
        <f>F68+F69</f>
        <v>3000</v>
      </c>
      <c r="G67" s="68">
        <f>G68+G69</f>
        <v>21000</v>
      </c>
      <c r="H67" s="68">
        <f>H68+H69</f>
        <v>18000</v>
      </c>
      <c r="I67" s="12">
        <f t="shared" si="0"/>
        <v>85.71428571428571</v>
      </c>
    </row>
    <row r="68" spans="1:9" ht="27.75" customHeight="1">
      <c r="A68" s="49"/>
      <c r="B68" s="1"/>
      <c r="C68" s="1" t="s">
        <v>23</v>
      </c>
      <c r="D68" s="19" t="s">
        <v>24</v>
      </c>
      <c r="E68" s="48"/>
      <c r="F68" s="66">
        <v>3000</v>
      </c>
      <c r="G68" s="36">
        <v>3000</v>
      </c>
      <c r="H68" s="36">
        <v>0</v>
      </c>
      <c r="I68" s="4">
        <f t="shared" si="0"/>
        <v>0</v>
      </c>
    </row>
    <row r="69" spans="1:9" ht="27.75" customHeight="1">
      <c r="A69" s="49"/>
      <c r="B69" s="1"/>
      <c r="C69" s="45" t="s">
        <v>27</v>
      </c>
      <c r="D69" s="46" t="s">
        <v>28</v>
      </c>
      <c r="E69" s="48"/>
      <c r="F69" s="66">
        <v>0</v>
      </c>
      <c r="G69" s="36">
        <v>18000</v>
      </c>
      <c r="H69" s="36">
        <v>18000</v>
      </c>
      <c r="I69" s="4">
        <f t="shared" si="0"/>
        <v>100</v>
      </c>
    </row>
    <row r="70" spans="1:9" ht="27" customHeight="1" hidden="1">
      <c r="A70" s="49"/>
      <c r="B70" s="1"/>
      <c r="C70" s="45" t="s">
        <v>57</v>
      </c>
      <c r="D70" s="46" t="s">
        <v>58</v>
      </c>
      <c r="E70" s="48"/>
      <c r="F70" s="66">
        <v>0</v>
      </c>
      <c r="G70" s="57"/>
      <c r="H70" s="57"/>
      <c r="I70" s="4">
        <v>0</v>
      </c>
    </row>
    <row r="71" spans="1:9" ht="45" customHeight="1" hidden="1">
      <c r="A71" s="1"/>
      <c r="B71" s="1"/>
      <c r="C71" s="54" t="s">
        <v>188</v>
      </c>
      <c r="D71" s="35" t="s">
        <v>189</v>
      </c>
      <c r="E71" s="47"/>
      <c r="F71" s="65">
        <v>0</v>
      </c>
      <c r="G71" s="36"/>
      <c r="H71" s="36"/>
      <c r="I71" s="4" t="e">
        <f t="shared" si="0"/>
        <v>#DIV/0!</v>
      </c>
    </row>
    <row r="72" spans="1:9" ht="21" customHeight="1">
      <c r="A72" s="6" t="s">
        <v>62</v>
      </c>
      <c r="B72" s="6"/>
      <c r="C72" s="6"/>
      <c r="D72" s="82" t="s">
        <v>63</v>
      </c>
      <c r="E72" s="28"/>
      <c r="F72" s="63">
        <f>F73</f>
        <v>0</v>
      </c>
      <c r="G72" s="63">
        <f>G73</f>
        <v>27980</v>
      </c>
      <c r="H72" s="63">
        <f>H73</f>
        <v>27980</v>
      </c>
      <c r="I72" s="5">
        <f>H72*100/G72</f>
        <v>100</v>
      </c>
    </row>
    <row r="73" spans="1:9" ht="21" customHeight="1">
      <c r="A73" s="18"/>
      <c r="B73" s="83" t="s">
        <v>64</v>
      </c>
      <c r="C73" s="83"/>
      <c r="D73" s="55" t="s">
        <v>65</v>
      </c>
      <c r="E73" s="84"/>
      <c r="F73" s="85">
        <f>F75</f>
        <v>0</v>
      </c>
      <c r="G73" s="85">
        <f>G75+G74</f>
        <v>27980</v>
      </c>
      <c r="H73" s="85">
        <f>H75+H74</f>
        <v>27980</v>
      </c>
      <c r="I73" s="8">
        <f>H73*100/G73</f>
        <v>100</v>
      </c>
    </row>
    <row r="74" spans="1:9" ht="21" customHeight="1">
      <c r="A74" s="18"/>
      <c r="B74" s="18"/>
      <c r="C74" s="59" t="s">
        <v>27</v>
      </c>
      <c r="D74" s="99" t="s">
        <v>28</v>
      </c>
      <c r="E74" s="20"/>
      <c r="F74" s="41"/>
      <c r="G74" s="36">
        <v>5980</v>
      </c>
      <c r="H74" s="36">
        <v>5980</v>
      </c>
      <c r="I74" s="4">
        <f>H74*100/G74</f>
        <v>100</v>
      </c>
    </row>
    <row r="75" spans="1:9" ht="33.75">
      <c r="A75" s="18"/>
      <c r="B75" s="18"/>
      <c r="C75" s="54" t="s">
        <v>176</v>
      </c>
      <c r="D75" s="35" t="s">
        <v>177</v>
      </c>
      <c r="E75" s="20"/>
      <c r="F75" s="41">
        <v>0</v>
      </c>
      <c r="G75" s="36">
        <v>22000</v>
      </c>
      <c r="H75" s="36">
        <v>22000</v>
      </c>
      <c r="I75" s="4">
        <f>H75*100/G75</f>
        <v>100</v>
      </c>
    </row>
    <row r="76" spans="1:9" ht="22.5">
      <c r="A76" s="6" t="s">
        <v>66</v>
      </c>
      <c r="B76" s="6"/>
      <c r="C76" s="6"/>
      <c r="D76" s="28" t="s">
        <v>67</v>
      </c>
      <c r="E76" s="28"/>
      <c r="F76" s="63">
        <f>F77+F84+F82+F87</f>
        <v>3132488</v>
      </c>
      <c r="G76" s="63">
        <f>G77+G84+G82+G87</f>
        <v>3616527</v>
      </c>
      <c r="H76" s="63">
        <f>H77+H84+H82+H87</f>
        <v>3615555.79</v>
      </c>
      <c r="I76" s="5">
        <f t="shared" si="0"/>
        <v>99.97314523021673</v>
      </c>
    </row>
    <row r="77" spans="1:9" ht="27.75" customHeight="1">
      <c r="A77" s="1"/>
      <c r="B77" s="10" t="s">
        <v>68</v>
      </c>
      <c r="C77" s="10"/>
      <c r="D77" s="30" t="s">
        <v>69</v>
      </c>
      <c r="E77" s="30"/>
      <c r="F77" s="64">
        <f>SUM(F78:F81)</f>
        <v>3129488</v>
      </c>
      <c r="G77" s="64">
        <f>SUM(G78:G81)</f>
        <v>3608524</v>
      </c>
      <c r="H77" s="64">
        <f>SUM(H78:H81)</f>
        <v>3609413.42</v>
      </c>
      <c r="I77" s="8">
        <f t="shared" si="0"/>
        <v>100.02464775071469</v>
      </c>
    </row>
    <row r="78" spans="1:9" ht="21" customHeight="1">
      <c r="A78" s="14"/>
      <c r="B78" s="14"/>
      <c r="C78" s="45" t="s">
        <v>29</v>
      </c>
      <c r="D78" s="46" t="s">
        <v>30</v>
      </c>
      <c r="E78" s="47"/>
      <c r="F78" s="65">
        <v>3000</v>
      </c>
      <c r="G78" s="36">
        <v>3000</v>
      </c>
      <c r="H78" s="36">
        <v>2144.48</v>
      </c>
      <c r="I78" s="4">
        <f t="shared" si="0"/>
        <v>71.48266666666666</v>
      </c>
    </row>
    <row r="79" spans="1:9" ht="45">
      <c r="A79" s="14"/>
      <c r="B79" s="14"/>
      <c r="C79" s="45" t="s">
        <v>7</v>
      </c>
      <c r="D79" s="46" t="s">
        <v>8</v>
      </c>
      <c r="E79" s="47"/>
      <c r="F79" s="65">
        <v>3126383</v>
      </c>
      <c r="G79" s="36">
        <v>3605419</v>
      </c>
      <c r="H79" s="36">
        <v>3605419</v>
      </c>
      <c r="I79" s="4">
        <f aca="true" t="shared" si="2" ref="I79:I165">H79*100/G79</f>
        <v>100</v>
      </c>
    </row>
    <row r="80" spans="1:9" ht="33.75">
      <c r="A80" s="14"/>
      <c r="B80" s="14"/>
      <c r="C80" s="45" t="s">
        <v>39</v>
      </c>
      <c r="D80" s="46" t="s">
        <v>40</v>
      </c>
      <c r="E80" s="47"/>
      <c r="F80" s="65">
        <v>105</v>
      </c>
      <c r="G80" s="36">
        <v>105</v>
      </c>
      <c r="H80" s="36">
        <v>99.94</v>
      </c>
      <c r="I80" s="4">
        <f t="shared" si="2"/>
        <v>95.18095238095238</v>
      </c>
    </row>
    <row r="81" spans="1:9" ht="56.25">
      <c r="A81" s="14"/>
      <c r="B81" s="14"/>
      <c r="C81" s="54" t="s">
        <v>190</v>
      </c>
      <c r="D81" s="35" t="s">
        <v>191</v>
      </c>
      <c r="E81" s="47"/>
      <c r="F81" s="65"/>
      <c r="G81" s="36">
        <v>0</v>
      </c>
      <c r="H81" s="36">
        <v>1750</v>
      </c>
      <c r="I81" s="4"/>
    </row>
    <row r="82" spans="1:9" ht="22.5">
      <c r="A82" s="100"/>
      <c r="B82" s="10" t="s">
        <v>230</v>
      </c>
      <c r="C82" s="79"/>
      <c r="D82" s="55" t="s">
        <v>229</v>
      </c>
      <c r="E82" s="44"/>
      <c r="F82" s="74">
        <f>F83</f>
        <v>0</v>
      </c>
      <c r="G82" s="74">
        <f>G83</f>
        <v>1750</v>
      </c>
      <c r="H82" s="74">
        <f>H83</f>
        <v>0</v>
      </c>
      <c r="I82" s="8">
        <f>H82/G82</f>
        <v>0</v>
      </c>
    </row>
    <row r="83" spans="1:9" ht="56.25">
      <c r="A83" s="14"/>
      <c r="B83" s="14"/>
      <c r="C83" s="54" t="s">
        <v>190</v>
      </c>
      <c r="D83" s="35" t="s">
        <v>191</v>
      </c>
      <c r="E83" s="47"/>
      <c r="F83" s="65">
        <v>0</v>
      </c>
      <c r="G83" s="36">
        <v>1750</v>
      </c>
      <c r="H83" s="36">
        <v>0</v>
      </c>
      <c r="I83" s="4">
        <v>0</v>
      </c>
    </row>
    <row r="84" spans="1:9" ht="16.5" customHeight="1">
      <c r="A84" s="1"/>
      <c r="B84" s="10" t="s">
        <v>70</v>
      </c>
      <c r="C84" s="10"/>
      <c r="D84" s="30" t="s">
        <v>71</v>
      </c>
      <c r="E84" s="30"/>
      <c r="F84" s="64">
        <f>F86+F85</f>
        <v>3000</v>
      </c>
      <c r="G84" s="64">
        <f>G86+G85</f>
        <v>3000</v>
      </c>
      <c r="H84" s="64">
        <f>H86+H85</f>
        <v>3000</v>
      </c>
      <c r="I84" s="8">
        <f t="shared" si="2"/>
        <v>100</v>
      </c>
    </row>
    <row r="85" spans="1:9" ht="16.5" customHeight="1">
      <c r="A85" s="1"/>
      <c r="B85" s="1"/>
      <c r="C85" s="1" t="s">
        <v>27</v>
      </c>
      <c r="D85" s="19" t="s">
        <v>28</v>
      </c>
      <c r="E85" s="19"/>
      <c r="F85" s="66">
        <v>0</v>
      </c>
      <c r="G85" s="36">
        <v>0</v>
      </c>
      <c r="H85" s="36">
        <v>0</v>
      </c>
      <c r="I85" s="4">
        <v>0</v>
      </c>
    </row>
    <row r="86" spans="1:9" ht="45">
      <c r="A86" s="1"/>
      <c r="B86" s="1"/>
      <c r="C86" s="1" t="s">
        <v>7</v>
      </c>
      <c r="D86" s="19" t="s">
        <v>8</v>
      </c>
      <c r="E86" s="19"/>
      <c r="F86" s="65">
        <v>3000</v>
      </c>
      <c r="G86" s="36">
        <v>3000</v>
      </c>
      <c r="H86" s="36">
        <v>3000</v>
      </c>
      <c r="I86" s="4">
        <f t="shared" si="2"/>
        <v>100</v>
      </c>
    </row>
    <row r="87" spans="1:9" ht="22.5">
      <c r="A87" s="1"/>
      <c r="B87" s="10" t="s">
        <v>232</v>
      </c>
      <c r="C87" s="10"/>
      <c r="D87" s="55" t="s">
        <v>72</v>
      </c>
      <c r="E87" s="30"/>
      <c r="F87" s="74">
        <f>F88</f>
        <v>0</v>
      </c>
      <c r="G87" s="74">
        <f>G88</f>
        <v>3253</v>
      </c>
      <c r="H87" s="74">
        <f>H88</f>
        <v>3142.37</v>
      </c>
      <c r="I87" s="8">
        <f>H87/G87</f>
        <v>0.9659913925607132</v>
      </c>
    </row>
    <row r="88" spans="1:9" ht="45">
      <c r="A88" s="1"/>
      <c r="B88" s="1"/>
      <c r="C88" s="1" t="s">
        <v>7</v>
      </c>
      <c r="D88" s="19" t="s">
        <v>8</v>
      </c>
      <c r="E88" s="19"/>
      <c r="F88" s="65"/>
      <c r="G88" s="36">
        <v>3253</v>
      </c>
      <c r="H88" s="36">
        <v>3142.37</v>
      </c>
      <c r="I88" s="4">
        <f>H88/G88</f>
        <v>0.9659913925607132</v>
      </c>
    </row>
    <row r="89" spans="1:9" ht="33.75">
      <c r="A89" s="6" t="s">
        <v>75</v>
      </c>
      <c r="B89" s="6"/>
      <c r="C89" s="6"/>
      <c r="D89" s="28" t="s">
        <v>76</v>
      </c>
      <c r="E89" s="28"/>
      <c r="F89" s="63">
        <f>SUM(F90,F94)</f>
        <v>7619360</v>
      </c>
      <c r="G89" s="29">
        <f>SUM(G90,G94)</f>
        <v>7775360</v>
      </c>
      <c r="H89" s="29">
        <f>SUM(H90,H94)</f>
        <v>7597643.0600000005</v>
      </c>
      <c r="I89" s="5">
        <f t="shared" si="2"/>
        <v>97.71435740595933</v>
      </c>
    </row>
    <row r="90" spans="1:9" ht="22.5">
      <c r="A90" s="1"/>
      <c r="B90" s="10" t="s">
        <v>77</v>
      </c>
      <c r="C90" s="10"/>
      <c r="D90" s="30" t="s">
        <v>78</v>
      </c>
      <c r="E90" s="30"/>
      <c r="F90" s="64">
        <f>SUM(F91:F93)</f>
        <v>1008000</v>
      </c>
      <c r="G90" s="9">
        <f>SUM(G91:G93)</f>
        <v>1044000</v>
      </c>
      <c r="H90" s="9">
        <f>SUM(H91:H93)</f>
        <v>1075885.99</v>
      </c>
      <c r="I90" s="8">
        <f t="shared" si="2"/>
        <v>103.05421360153257</v>
      </c>
    </row>
    <row r="91" spans="1:9" ht="16.5" customHeight="1">
      <c r="A91" s="1"/>
      <c r="B91" s="1"/>
      <c r="C91" s="1" t="s">
        <v>79</v>
      </c>
      <c r="D91" s="19" t="s">
        <v>80</v>
      </c>
      <c r="E91" s="19"/>
      <c r="F91" s="65">
        <v>920000</v>
      </c>
      <c r="G91" s="36">
        <v>920000</v>
      </c>
      <c r="H91" s="36">
        <v>958904.65</v>
      </c>
      <c r="I91" s="4">
        <f t="shared" si="2"/>
        <v>104.22876630434783</v>
      </c>
    </row>
    <row r="92" spans="1:9" ht="33.75">
      <c r="A92" s="1"/>
      <c r="B92" s="1"/>
      <c r="C92" s="54" t="s">
        <v>205</v>
      </c>
      <c r="D92" s="35" t="s">
        <v>206</v>
      </c>
      <c r="E92" s="19"/>
      <c r="F92" s="65">
        <v>80000</v>
      </c>
      <c r="G92" s="36">
        <v>110000</v>
      </c>
      <c r="H92" s="36">
        <v>98057.34</v>
      </c>
      <c r="I92" s="4">
        <f t="shared" si="2"/>
        <v>89.14303636363637</v>
      </c>
    </row>
    <row r="93" spans="1:9" ht="16.5" customHeight="1">
      <c r="A93" s="1"/>
      <c r="B93" s="1"/>
      <c r="C93" s="1" t="s">
        <v>81</v>
      </c>
      <c r="D93" s="19" t="s">
        <v>82</v>
      </c>
      <c r="E93" s="19"/>
      <c r="F93" s="65">
        <v>8000</v>
      </c>
      <c r="G93" s="36">
        <v>14000</v>
      </c>
      <c r="H93" s="36">
        <v>18924</v>
      </c>
      <c r="I93" s="4">
        <f t="shared" si="2"/>
        <v>135.17142857142858</v>
      </c>
    </row>
    <row r="94" spans="1:9" ht="22.5">
      <c r="A94" s="1"/>
      <c r="B94" s="10" t="s">
        <v>83</v>
      </c>
      <c r="C94" s="10"/>
      <c r="D94" s="30" t="s">
        <v>84</v>
      </c>
      <c r="E94" s="30"/>
      <c r="F94" s="64">
        <f>SUM(F95:F96)</f>
        <v>6611360</v>
      </c>
      <c r="G94" s="9">
        <f>SUM(G95:G96)</f>
        <v>6731360</v>
      </c>
      <c r="H94" s="9">
        <f>SUM(H95:H96)</f>
        <v>6521757.07</v>
      </c>
      <c r="I94" s="8">
        <f t="shared" si="2"/>
        <v>96.88617263079081</v>
      </c>
    </row>
    <row r="95" spans="1:9" ht="16.5" customHeight="1">
      <c r="A95" s="1"/>
      <c r="B95" s="1"/>
      <c r="C95" s="1" t="s">
        <v>85</v>
      </c>
      <c r="D95" s="19" t="s">
        <v>86</v>
      </c>
      <c r="E95" s="19"/>
      <c r="F95" s="65">
        <v>6471360</v>
      </c>
      <c r="G95" s="36">
        <v>6471360</v>
      </c>
      <c r="H95" s="36">
        <v>6235374</v>
      </c>
      <c r="I95" s="4">
        <f t="shared" si="2"/>
        <v>96.35337857884586</v>
      </c>
    </row>
    <row r="96" spans="1:9" ht="16.5" customHeight="1">
      <c r="A96" s="1"/>
      <c r="B96" s="1"/>
      <c r="C96" s="1" t="s">
        <v>87</v>
      </c>
      <c r="D96" s="19" t="s">
        <v>88</v>
      </c>
      <c r="E96" s="19"/>
      <c r="F96" s="65">
        <v>140000</v>
      </c>
      <c r="G96" s="36">
        <v>260000</v>
      </c>
      <c r="H96" s="36">
        <v>286383.07</v>
      </c>
      <c r="I96" s="4">
        <f t="shared" si="2"/>
        <v>110.14733461538462</v>
      </c>
    </row>
    <row r="97" spans="1:9" ht="16.5" customHeight="1">
      <c r="A97" s="6" t="s">
        <v>89</v>
      </c>
      <c r="B97" s="6"/>
      <c r="C97" s="6"/>
      <c r="D97" s="28" t="s">
        <v>90</v>
      </c>
      <c r="E97" s="28"/>
      <c r="F97" s="63">
        <f>F98+F100+F102+F104</f>
        <v>27213705</v>
      </c>
      <c r="G97" s="37">
        <f>G98+G100+G102+G104</f>
        <v>30122082</v>
      </c>
      <c r="H97" s="37">
        <f>H98+H100+H102+H104</f>
        <v>30103037.31</v>
      </c>
      <c r="I97" s="5">
        <f t="shared" si="2"/>
        <v>99.93677498786438</v>
      </c>
    </row>
    <row r="98" spans="1:9" ht="22.5">
      <c r="A98" s="1"/>
      <c r="B98" s="10" t="s">
        <v>91</v>
      </c>
      <c r="C98" s="10"/>
      <c r="D98" s="30" t="s">
        <v>92</v>
      </c>
      <c r="E98" s="30"/>
      <c r="F98" s="64">
        <f>SUM(F99)</f>
        <v>22913092</v>
      </c>
      <c r="G98" s="9">
        <f>SUM(G99)</f>
        <v>25821287</v>
      </c>
      <c r="H98" s="9">
        <f>SUM(H99)</f>
        <v>25821287</v>
      </c>
      <c r="I98" s="8">
        <f t="shared" si="2"/>
        <v>100</v>
      </c>
    </row>
    <row r="99" spans="1:9" ht="16.5" customHeight="1">
      <c r="A99" s="1"/>
      <c r="B99" s="1"/>
      <c r="C99" s="1" t="s">
        <v>93</v>
      </c>
      <c r="D99" s="19" t="s">
        <v>94</v>
      </c>
      <c r="E99" s="19"/>
      <c r="F99" s="65">
        <v>22913092</v>
      </c>
      <c r="G99" s="36">
        <v>25821287</v>
      </c>
      <c r="H99" s="36">
        <v>25821287</v>
      </c>
      <c r="I99" s="4">
        <f t="shared" si="2"/>
        <v>100</v>
      </c>
    </row>
    <row r="100" spans="1:9" ht="22.5">
      <c r="A100" s="1"/>
      <c r="B100" s="10" t="s">
        <v>95</v>
      </c>
      <c r="C100" s="10"/>
      <c r="D100" s="30" t="s">
        <v>96</v>
      </c>
      <c r="E100" s="30"/>
      <c r="F100" s="64">
        <f>SUM(F101)</f>
        <v>3135289</v>
      </c>
      <c r="G100" s="9">
        <f>SUM(G101)</f>
        <v>3135289</v>
      </c>
      <c r="H100" s="9">
        <f>SUM(H101)</f>
        <v>3135289</v>
      </c>
      <c r="I100" s="8">
        <f t="shared" si="2"/>
        <v>100</v>
      </c>
    </row>
    <row r="101" spans="1:9" ht="16.5" customHeight="1">
      <c r="A101" s="1"/>
      <c r="B101" s="1"/>
      <c r="C101" s="1" t="s">
        <v>93</v>
      </c>
      <c r="D101" s="19" t="s">
        <v>94</v>
      </c>
      <c r="E101" s="19"/>
      <c r="F101" s="65">
        <v>3135289</v>
      </c>
      <c r="G101" s="36">
        <v>3135289</v>
      </c>
      <c r="H101" s="36">
        <v>3135289</v>
      </c>
      <c r="I101" s="4">
        <f t="shared" si="2"/>
        <v>100</v>
      </c>
    </row>
    <row r="102" spans="1:9" ht="16.5" customHeight="1">
      <c r="A102" s="1"/>
      <c r="B102" s="10" t="s">
        <v>97</v>
      </c>
      <c r="C102" s="10"/>
      <c r="D102" s="30" t="s">
        <v>98</v>
      </c>
      <c r="E102" s="30"/>
      <c r="F102" s="64">
        <f>SUM(F103:F103)</f>
        <v>75887</v>
      </c>
      <c r="G102" s="9">
        <f>SUM(G103:G103)</f>
        <v>75887</v>
      </c>
      <c r="H102" s="9">
        <f>SUM(H103:H103)</f>
        <v>56842.31</v>
      </c>
      <c r="I102" s="8">
        <f t="shared" si="2"/>
        <v>74.9038834055899</v>
      </c>
    </row>
    <row r="103" spans="1:9" ht="24.75" customHeight="1">
      <c r="A103" s="1"/>
      <c r="B103" s="1"/>
      <c r="C103" s="45" t="s">
        <v>29</v>
      </c>
      <c r="D103" s="46" t="s">
        <v>30</v>
      </c>
      <c r="E103" s="19"/>
      <c r="F103" s="65">
        <v>75887</v>
      </c>
      <c r="G103" s="36">
        <v>75887</v>
      </c>
      <c r="H103" s="36">
        <v>56842.31</v>
      </c>
      <c r="I103" s="4">
        <f t="shared" si="2"/>
        <v>74.9038834055899</v>
      </c>
    </row>
    <row r="104" spans="1:9" ht="22.5">
      <c r="A104" s="1"/>
      <c r="B104" s="10" t="s">
        <v>101</v>
      </c>
      <c r="C104" s="10"/>
      <c r="D104" s="30" t="s">
        <v>102</v>
      </c>
      <c r="E104" s="30"/>
      <c r="F104" s="64">
        <f>SUM(F105)</f>
        <v>1089437</v>
      </c>
      <c r="G104" s="9">
        <f>SUM(G105)</f>
        <v>1089619</v>
      </c>
      <c r="H104" s="9">
        <f>SUM(H105)</f>
        <v>1089619</v>
      </c>
      <c r="I104" s="8">
        <f t="shared" si="2"/>
        <v>100</v>
      </c>
    </row>
    <row r="105" spans="1:9" ht="16.5" customHeight="1">
      <c r="A105" s="1"/>
      <c r="B105" s="1"/>
      <c r="C105" s="1" t="s">
        <v>93</v>
      </c>
      <c r="D105" s="19" t="s">
        <v>94</v>
      </c>
      <c r="E105" s="19"/>
      <c r="F105" s="65">
        <v>1089437</v>
      </c>
      <c r="G105" s="36">
        <v>1089619</v>
      </c>
      <c r="H105" s="36">
        <v>1089619</v>
      </c>
      <c r="I105" s="4">
        <f t="shared" si="2"/>
        <v>100</v>
      </c>
    </row>
    <row r="106" spans="1:9" ht="16.5" customHeight="1">
      <c r="A106" s="6" t="s">
        <v>103</v>
      </c>
      <c r="B106" s="6"/>
      <c r="C106" s="6"/>
      <c r="D106" s="28" t="s">
        <v>104</v>
      </c>
      <c r="E106" s="28"/>
      <c r="F106" s="63">
        <f>F107+F115+F117+F121+F128+F138+F150+F154+F152+F144+F146</f>
        <v>993383.5</v>
      </c>
      <c r="G106" s="63">
        <f>G107+G115+G117+G121+G128+G138+G150+G154+G152+G144+G146</f>
        <v>2868328.81</v>
      </c>
      <c r="H106" s="63">
        <f>H107+H115+H117+H121+H128+H138+H150+H154+H152+H144+H146</f>
        <v>2547822.9000000004</v>
      </c>
      <c r="I106" s="5">
        <f t="shared" si="2"/>
        <v>88.82604013589363</v>
      </c>
    </row>
    <row r="107" spans="1:9" ht="16.5" customHeight="1">
      <c r="A107" s="1"/>
      <c r="B107" s="10" t="s">
        <v>105</v>
      </c>
      <c r="C107" s="10"/>
      <c r="D107" s="30" t="s">
        <v>106</v>
      </c>
      <c r="E107" s="30"/>
      <c r="F107" s="64">
        <f>SUM(F108:F114)</f>
        <v>12530</v>
      </c>
      <c r="G107" s="64">
        <f>SUM(G108:G114)</f>
        <v>167217</v>
      </c>
      <c r="H107" s="64">
        <f>SUM(H108:H114)</f>
        <v>134263.83000000002</v>
      </c>
      <c r="I107" s="8">
        <f t="shared" si="2"/>
        <v>80.29316995281582</v>
      </c>
    </row>
    <row r="108" spans="1:9" ht="16.5" customHeight="1">
      <c r="A108" s="1"/>
      <c r="B108" s="1"/>
      <c r="C108" s="1" t="s">
        <v>27</v>
      </c>
      <c r="D108" s="19" t="s">
        <v>28</v>
      </c>
      <c r="E108" s="19"/>
      <c r="F108" s="66">
        <v>0</v>
      </c>
      <c r="G108" s="36">
        <v>110300</v>
      </c>
      <c r="H108" s="36">
        <v>77750.79</v>
      </c>
      <c r="I108" s="4">
        <f t="shared" si="2"/>
        <v>70.49029011786037</v>
      </c>
    </row>
    <row r="109" spans="1:9" ht="16.5" customHeight="1">
      <c r="A109" s="1"/>
      <c r="B109" s="1"/>
      <c r="C109" s="45" t="s">
        <v>29</v>
      </c>
      <c r="D109" s="46" t="s">
        <v>30</v>
      </c>
      <c r="E109" s="19"/>
      <c r="F109" s="65">
        <v>900</v>
      </c>
      <c r="G109" s="36">
        <v>900</v>
      </c>
      <c r="H109" s="36">
        <v>451.07</v>
      </c>
      <c r="I109" s="4">
        <f t="shared" si="2"/>
        <v>50.11888888888889</v>
      </c>
    </row>
    <row r="110" spans="1:9" ht="16.5" customHeight="1">
      <c r="A110" s="1"/>
      <c r="B110" s="1"/>
      <c r="C110" s="45" t="s">
        <v>57</v>
      </c>
      <c r="D110" s="46" t="s">
        <v>58</v>
      </c>
      <c r="E110" s="19"/>
      <c r="F110" s="65">
        <v>430</v>
      </c>
      <c r="G110" s="36">
        <v>430</v>
      </c>
      <c r="H110" s="36">
        <v>475.78</v>
      </c>
      <c r="I110" s="4">
        <f t="shared" si="2"/>
        <v>110.64651162790697</v>
      </c>
    </row>
    <row r="111" spans="1:9" ht="61.5" customHeight="1">
      <c r="A111" s="1"/>
      <c r="B111" s="1"/>
      <c r="C111" s="54" t="s">
        <v>141</v>
      </c>
      <c r="D111" s="35" t="s">
        <v>142</v>
      </c>
      <c r="E111" s="19"/>
      <c r="F111" s="65">
        <v>9520</v>
      </c>
      <c r="G111" s="36">
        <v>9520</v>
      </c>
      <c r="H111" s="36">
        <v>9520</v>
      </c>
      <c r="I111" s="4">
        <f t="shared" si="2"/>
        <v>100</v>
      </c>
    </row>
    <row r="112" spans="1:9" ht="54.75" customHeight="1">
      <c r="A112" s="1"/>
      <c r="B112" s="1"/>
      <c r="C112" s="54" t="s">
        <v>143</v>
      </c>
      <c r="D112" s="35" t="s">
        <v>142</v>
      </c>
      <c r="E112" s="19"/>
      <c r="F112" s="65">
        <v>1680</v>
      </c>
      <c r="G112" s="36">
        <v>1680</v>
      </c>
      <c r="H112" s="36">
        <v>1680</v>
      </c>
      <c r="I112" s="4">
        <f t="shared" si="2"/>
        <v>100</v>
      </c>
    </row>
    <row r="113" spans="1:9" ht="22.5" hidden="1">
      <c r="A113" s="1"/>
      <c r="B113" s="1"/>
      <c r="C113" s="54" t="s">
        <v>73</v>
      </c>
      <c r="D113" s="35" t="s">
        <v>74</v>
      </c>
      <c r="E113" s="19"/>
      <c r="F113" s="65">
        <v>0</v>
      </c>
      <c r="G113" s="36"/>
      <c r="H113" s="36"/>
      <c r="I113" s="4" t="e">
        <f t="shared" si="2"/>
        <v>#DIV/0!</v>
      </c>
    </row>
    <row r="114" spans="1:9" ht="33.75">
      <c r="A114" s="1"/>
      <c r="B114" s="1"/>
      <c r="C114" s="54" t="s">
        <v>208</v>
      </c>
      <c r="D114" s="35" t="s">
        <v>209</v>
      </c>
      <c r="E114" s="19"/>
      <c r="F114" s="65">
        <v>0</v>
      </c>
      <c r="G114" s="36">
        <v>44387</v>
      </c>
      <c r="H114" s="36">
        <v>44386.19</v>
      </c>
      <c r="I114" s="4">
        <f t="shared" si="2"/>
        <v>99.99817514137023</v>
      </c>
    </row>
    <row r="115" spans="1:9" ht="16.5" customHeight="1">
      <c r="A115" s="1"/>
      <c r="B115" s="10" t="s">
        <v>107</v>
      </c>
      <c r="C115" s="10"/>
      <c r="D115" s="30" t="s">
        <v>108</v>
      </c>
      <c r="E115" s="30"/>
      <c r="F115" s="64">
        <f>SUM(F116)</f>
        <v>135000</v>
      </c>
      <c r="G115" s="9">
        <f>SUM(G116)</f>
        <v>135000</v>
      </c>
      <c r="H115" s="9">
        <f>SUM(H116)</f>
        <v>127651.68</v>
      </c>
      <c r="I115" s="8">
        <f t="shared" si="2"/>
        <v>94.5568</v>
      </c>
    </row>
    <row r="116" spans="1:9" ht="33.75">
      <c r="A116" s="1"/>
      <c r="B116" s="1"/>
      <c r="C116" s="1" t="s">
        <v>109</v>
      </c>
      <c r="D116" s="19" t="s">
        <v>110</v>
      </c>
      <c r="E116" s="19"/>
      <c r="F116" s="65">
        <v>135000</v>
      </c>
      <c r="G116" s="36">
        <v>135000</v>
      </c>
      <c r="H116" s="36">
        <v>127651.68</v>
      </c>
      <c r="I116" s="4">
        <f t="shared" si="2"/>
        <v>94.5568</v>
      </c>
    </row>
    <row r="117" spans="1:9" ht="22.5">
      <c r="A117" s="1"/>
      <c r="B117" s="10" t="s">
        <v>173</v>
      </c>
      <c r="C117" s="10"/>
      <c r="D117" s="30" t="s">
        <v>174</v>
      </c>
      <c r="E117" s="51"/>
      <c r="F117" s="68">
        <f>SUM(F118:F120)</f>
        <v>740</v>
      </c>
      <c r="G117" s="16">
        <f>SUM(G118:G120)</f>
        <v>1820</v>
      </c>
      <c r="H117" s="16">
        <f>SUM(H118:H120)</f>
        <v>1523.78</v>
      </c>
      <c r="I117" s="8">
        <f t="shared" si="2"/>
        <v>83.72417582417583</v>
      </c>
    </row>
    <row r="118" spans="1:9" ht="12.75">
      <c r="A118" s="1"/>
      <c r="B118" s="1"/>
      <c r="C118" s="23" t="s">
        <v>29</v>
      </c>
      <c r="D118" s="17" t="s">
        <v>30</v>
      </c>
      <c r="E118" s="47"/>
      <c r="F118" s="65">
        <v>500</v>
      </c>
      <c r="G118" s="36">
        <v>500</v>
      </c>
      <c r="H118" s="36">
        <v>157.79</v>
      </c>
      <c r="I118" s="4">
        <f t="shared" si="2"/>
        <v>31.558</v>
      </c>
    </row>
    <row r="119" spans="1:9" ht="22.5" hidden="1">
      <c r="A119" s="1"/>
      <c r="B119" s="1"/>
      <c r="C119" s="59" t="s">
        <v>131</v>
      </c>
      <c r="D119" s="46" t="s">
        <v>132</v>
      </c>
      <c r="E119" s="47"/>
      <c r="F119" s="65">
        <v>0</v>
      </c>
      <c r="G119" s="36"/>
      <c r="H119" s="36"/>
      <c r="I119" s="4" t="e">
        <f t="shared" si="2"/>
        <v>#DIV/0!</v>
      </c>
    </row>
    <row r="120" spans="1:9" ht="12.75">
      <c r="A120" s="1"/>
      <c r="B120" s="1"/>
      <c r="C120" s="23" t="s">
        <v>57</v>
      </c>
      <c r="D120" s="17" t="s">
        <v>58</v>
      </c>
      <c r="E120" s="47"/>
      <c r="F120" s="65">
        <v>240</v>
      </c>
      <c r="G120" s="36">
        <v>1320</v>
      </c>
      <c r="H120" s="36">
        <v>1365.99</v>
      </c>
      <c r="I120" s="4">
        <f t="shared" si="2"/>
        <v>103.48409090909091</v>
      </c>
    </row>
    <row r="121" spans="1:9" ht="16.5" customHeight="1">
      <c r="A121" s="1"/>
      <c r="B121" s="10" t="s">
        <v>111</v>
      </c>
      <c r="C121" s="10"/>
      <c r="D121" s="30" t="s">
        <v>112</v>
      </c>
      <c r="E121" s="30"/>
      <c r="F121" s="64">
        <f>SUM(F122:F127)</f>
        <v>18740</v>
      </c>
      <c r="G121" s="64">
        <f>SUM(G122:G127)</f>
        <v>140479</v>
      </c>
      <c r="H121" s="64">
        <f>SUM(H122:H127)</f>
        <v>140301.84</v>
      </c>
      <c r="I121" s="8">
        <f t="shared" si="2"/>
        <v>99.87388862392244</v>
      </c>
    </row>
    <row r="122" spans="1:9" ht="25.5" customHeight="1">
      <c r="A122" s="1"/>
      <c r="B122" s="1"/>
      <c r="C122" s="1" t="s">
        <v>192</v>
      </c>
      <c r="D122" s="35" t="s">
        <v>193</v>
      </c>
      <c r="E122" s="19"/>
      <c r="F122" s="66">
        <v>0</v>
      </c>
      <c r="G122" s="36">
        <v>81200</v>
      </c>
      <c r="H122" s="36">
        <v>81198.36</v>
      </c>
      <c r="I122" s="4">
        <f t="shared" si="2"/>
        <v>99.9979802955665</v>
      </c>
    </row>
    <row r="123" spans="1:9" ht="16.5" customHeight="1">
      <c r="A123" s="1"/>
      <c r="B123" s="1"/>
      <c r="C123" s="1" t="s">
        <v>29</v>
      </c>
      <c r="D123" s="19" t="s">
        <v>30</v>
      </c>
      <c r="E123" s="19"/>
      <c r="F123" s="65">
        <v>1970</v>
      </c>
      <c r="G123" s="36">
        <v>1970</v>
      </c>
      <c r="H123" s="36">
        <v>988.4</v>
      </c>
      <c r="I123" s="4">
        <f t="shared" si="2"/>
        <v>50.17258883248731</v>
      </c>
    </row>
    <row r="124" spans="1:9" ht="21" customHeight="1">
      <c r="A124" s="1"/>
      <c r="B124" s="1"/>
      <c r="C124" s="54" t="s">
        <v>131</v>
      </c>
      <c r="D124" s="35" t="s">
        <v>132</v>
      </c>
      <c r="E124" s="19"/>
      <c r="F124" s="65">
        <v>0</v>
      </c>
      <c r="G124" s="36">
        <v>30000</v>
      </c>
      <c r="H124" s="36">
        <v>30000</v>
      </c>
      <c r="I124" s="4"/>
    </row>
    <row r="125" spans="1:9" ht="16.5" customHeight="1">
      <c r="A125" s="1"/>
      <c r="B125" s="1"/>
      <c r="C125" s="1" t="s">
        <v>57</v>
      </c>
      <c r="D125" s="19" t="s">
        <v>58</v>
      </c>
      <c r="E125" s="19"/>
      <c r="F125" s="65">
        <v>770</v>
      </c>
      <c r="G125" s="36">
        <v>770</v>
      </c>
      <c r="H125" s="36">
        <v>799.82</v>
      </c>
      <c r="I125" s="4">
        <f t="shared" si="2"/>
        <v>103.87272727272727</v>
      </c>
    </row>
    <row r="126" spans="1:9" ht="33.75">
      <c r="A126" s="1"/>
      <c r="B126" s="1"/>
      <c r="C126" s="54" t="s">
        <v>208</v>
      </c>
      <c r="D126" s="35" t="s">
        <v>209</v>
      </c>
      <c r="E126" s="19"/>
      <c r="F126" s="65">
        <v>0</v>
      </c>
      <c r="G126" s="36">
        <v>10539</v>
      </c>
      <c r="H126" s="36">
        <v>10538.46</v>
      </c>
      <c r="I126" s="4">
        <f t="shared" si="2"/>
        <v>99.99487617421008</v>
      </c>
    </row>
    <row r="127" spans="1:9" ht="45">
      <c r="A127" s="1"/>
      <c r="B127" s="1"/>
      <c r="C127" s="86">
        <v>2701</v>
      </c>
      <c r="D127" s="72" t="s">
        <v>216</v>
      </c>
      <c r="E127" s="19"/>
      <c r="F127" s="65">
        <v>16000</v>
      </c>
      <c r="G127" s="36">
        <v>16000</v>
      </c>
      <c r="H127" s="36">
        <v>16776.8</v>
      </c>
      <c r="I127" s="4">
        <f t="shared" si="2"/>
        <v>104.855</v>
      </c>
    </row>
    <row r="128" spans="1:9" ht="16.5" customHeight="1">
      <c r="A128" s="1"/>
      <c r="B128" s="10" t="s">
        <v>113</v>
      </c>
      <c r="C128" s="10"/>
      <c r="D128" s="30" t="s">
        <v>114</v>
      </c>
      <c r="E128" s="30"/>
      <c r="F128" s="64">
        <f>SUM(F129:F137)</f>
        <v>12180</v>
      </c>
      <c r="G128" s="39">
        <f>SUM(G129:G137)</f>
        <v>60942</v>
      </c>
      <c r="H128" s="39">
        <f>SUM(H129:H137)</f>
        <v>65123.619999999995</v>
      </c>
      <c r="I128" s="8">
        <f t="shared" si="2"/>
        <v>106.86163893538118</v>
      </c>
    </row>
    <row r="129" spans="1:9" ht="45">
      <c r="A129" s="1"/>
      <c r="B129" s="1"/>
      <c r="C129" s="1" t="s">
        <v>25</v>
      </c>
      <c r="D129" s="19" t="s">
        <v>26</v>
      </c>
      <c r="E129" s="19"/>
      <c r="F129" s="69">
        <v>7000</v>
      </c>
      <c r="G129" s="36">
        <v>7000</v>
      </c>
      <c r="H129" s="36">
        <v>10215.84</v>
      </c>
      <c r="I129" s="4">
        <f t="shared" si="2"/>
        <v>145.94057142857142</v>
      </c>
    </row>
    <row r="130" spans="1:9" ht="16.5" customHeight="1">
      <c r="A130" s="1"/>
      <c r="B130" s="1"/>
      <c r="C130" s="1" t="s">
        <v>29</v>
      </c>
      <c r="D130" s="19" t="s">
        <v>30</v>
      </c>
      <c r="E130" s="19"/>
      <c r="F130" s="65">
        <v>3550</v>
      </c>
      <c r="G130" s="36">
        <v>3550</v>
      </c>
      <c r="H130" s="36">
        <v>1986.71</v>
      </c>
      <c r="I130" s="4">
        <f t="shared" si="2"/>
        <v>55.96366197183099</v>
      </c>
    </row>
    <row r="131" spans="1:9" ht="21" customHeight="1">
      <c r="A131" s="1"/>
      <c r="B131" s="1"/>
      <c r="C131" s="54" t="s">
        <v>131</v>
      </c>
      <c r="D131" s="35" t="s">
        <v>132</v>
      </c>
      <c r="E131" s="19"/>
      <c r="F131" s="65">
        <v>0</v>
      </c>
      <c r="G131" s="36">
        <v>7000</v>
      </c>
      <c r="H131" s="36">
        <v>6825</v>
      </c>
      <c r="I131" s="4">
        <f t="shared" si="2"/>
        <v>97.5</v>
      </c>
    </row>
    <row r="132" spans="1:9" ht="12.75">
      <c r="A132" s="1"/>
      <c r="B132" s="1"/>
      <c r="C132" s="1" t="s">
        <v>57</v>
      </c>
      <c r="D132" s="19" t="s">
        <v>58</v>
      </c>
      <c r="E132" s="19"/>
      <c r="F132" s="65">
        <v>1630</v>
      </c>
      <c r="G132" s="36">
        <v>1630</v>
      </c>
      <c r="H132" s="36">
        <v>4334.25</v>
      </c>
      <c r="I132" s="4">
        <f t="shared" si="2"/>
        <v>265.9049079754601</v>
      </c>
    </row>
    <row r="133" spans="1:9" ht="33.75">
      <c r="A133" s="1"/>
      <c r="B133" s="1"/>
      <c r="C133" s="54" t="s">
        <v>208</v>
      </c>
      <c r="D133" s="35" t="s">
        <v>209</v>
      </c>
      <c r="E133" s="19"/>
      <c r="F133" s="65">
        <v>0</v>
      </c>
      <c r="G133" s="36">
        <v>41762</v>
      </c>
      <c r="H133" s="36">
        <v>41761.82</v>
      </c>
      <c r="I133" s="4">
        <f t="shared" si="2"/>
        <v>99.99956898615967</v>
      </c>
    </row>
    <row r="134" spans="1:9" ht="45" hidden="1">
      <c r="A134" s="1"/>
      <c r="B134" s="1"/>
      <c r="C134" s="54">
        <v>2700</v>
      </c>
      <c r="D134" s="35" t="s">
        <v>189</v>
      </c>
      <c r="E134" s="19"/>
      <c r="F134" s="65"/>
      <c r="G134" s="36"/>
      <c r="H134" s="36"/>
      <c r="I134" s="4" t="e">
        <f t="shared" si="2"/>
        <v>#DIV/0!</v>
      </c>
    </row>
    <row r="135" spans="1:9" ht="33.75" hidden="1">
      <c r="A135" s="1"/>
      <c r="B135" s="1"/>
      <c r="C135" s="45" t="s">
        <v>99</v>
      </c>
      <c r="D135" s="46" t="s">
        <v>100</v>
      </c>
      <c r="E135" s="19"/>
      <c r="F135" s="65"/>
      <c r="G135" s="36"/>
      <c r="H135" s="36"/>
      <c r="I135" s="4" t="e">
        <f t="shared" si="2"/>
        <v>#DIV/0!</v>
      </c>
    </row>
    <row r="136" spans="1:9" ht="45" hidden="1">
      <c r="A136" s="1"/>
      <c r="B136" s="1"/>
      <c r="C136" s="54" t="s">
        <v>141</v>
      </c>
      <c r="D136" s="35" t="s">
        <v>142</v>
      </c>
      <c r="E136" s="19"/>
      <c r="F136" s="65"/>
      <c r="G136" s="36"/>
      <c r="H136" s="36"/>
      <c r="I136" s="4">
        <v>0</v>
      </c>
    </row>
    <row r="137" spans="1:9" ht="33.75" hidden="1">
      <c r="A137" s="1"/>
      <c r="B137" s="1"/>
      <c r="C137" s="75">
        <v>6290</v>
      </c>
      <c r="D137" s="46" t="s">
        <v>59</v>
      </c>
      <c r="E137" s="19"/>
      <c r="F137" s="65"/>
      <c r="G137" s="36"/>
      <c r="H137" s="36"/>
      <c r="I137" s="4" t="e">
        <f t="shared" si="2"/>
        <v>#DIV/0!</v>
      </c>
    </row>
    <row r="138" spans="1:9" ht="22.5">
      <c r="A138" s="1"/>
      <c r="B138" s="10" t="s">
        <v>115</v>
      </c>
      <c r="C138" s="10"/>
      <c r="D138" s="30" t="s">
        <v>116</v>
      </c>
      <c r="E138" s="30"/>
      <c r="F138" s="64">
        <f>SUM(F139:F143)</f>
        <v>21962</v>
      </c>
      <c r="G138" s="64">
        <f>SUM(G139:G143)</f>
        <v>26856</v>
      </c>
      <c r="H138" s="64">
        <f>SUM(H139:H143)</f>
        <v>26611.21</v>
      </c>
      <c r="I138" s="8">
        <f t="shared" si="2"/>
        <v>99.088509085493</v>
      </c>
    </row>
    <row r="139" spans="1:9" ht="16.5" customHeight="1">
      <c r="A139" s="1"/>
      <c r="B139" s="11"/>
      <c r="C139" s="1" t="s">
        <v>29</v>
      </c>
      <c r="D139" s="19" t="s">
        <v>30</v>
      </c>
      <c r="E139" s="19"/>
      <c r="F139" s="65">
        <v>600</v>
      </c>
      <c r="G139" s="36">
        <v>600</v>
      </c>
      <c r="H139" s="36">
        <v>344.61</v>
      </c>
      <c r="I139" s="4">
        <f t="shared" si="2"/>
        <v>57.435</v>
      </c>
    </row>
    <row r="140" spans="1:9" ht="16.5" customHeight="1">
      <c r="A140" s="1"/>
      <c r="B140" s="1"/>
      <c r="C140" s="1" t="s">
        <v>57</v>
      </c>
      <c r="D140" s="19" t="s">
        <v>58</v>
      </c>
      <c r="E140" s="19"/>
      <c r="F140" s="65">
        <v>250</v>
      </c>
      <c r="G140" s="36">
        <v>250</v>
      </c>
      <c r="H140" s="36">
        <v>2077.38</v>
      </c>
      <c r="I140" s="4">
        <f t="shared" si="2"/>
        <v>830.952</v>
      </c>
    </row>
    <row r="141" spans="1:9" ht="33.75">
      <c r="A141" s="1"/>
      <c r="B141" s="1"/>
      <c r="C141" s="54" t="s">
        <v>208</v>
      </c>
      <c r="D141" s="35" t="s">
        <v>209</v>
      </c>
      <c r="E141" s="19"/>
      <c r="F141" s="65">
        <v>0</v>
      </c>
      <c r="G141" s="36">
        <v>4894</v>
      </c>
      <c r="H141" s="36">
        <v>4893.31</v>
      </c>
      <c r="I141" s="4">
        <f t="shared" si="2"/>
        <v>99.98590110339192</v>
      </c>
    </row>
    <row r="142" spans="1:9" ht="45" hidden="1">
      <c r="A142" s="1"/>
      <c r="B142" s="1"/>
      <c r="C142" s="54">
        <v>2700</v>
      </c>
      <c r="D142" s="35" t="s">
        <v>189</v>
      </c>
      <c r="E142" s="19"/>
      <c r="F142" s="40"/>
      <c r="G142" s="36"/>
      <c r="H142" s="36"/>
      <c r="I142" s="4" t="e">
        <f t="shared" si="2"/>
        <v>#DIV/0!</v>
      </c>
    </row>
    <row r="143" spans="1:9" ht="33.75">
      <c r="A143" s="88"/>
      <c r="B143" s="88"/>
      <c r="C143" s="86">
        <v>2710</v>
      </c>
      <c r="D143" s="89" t="s">
        <v>217</v>
      </c>
      <c r="E143" s="19"/>
      <c r="F143" s="40">
        <v>21112</v>
      </c>
      <c r="G143" s="36">
        <v>21112</v>
      </c>
      <c r="H143" s="36">
        <v>19295.91</v>
      </c>
      <c r="I143" s="4">
        <f t="shared" si="2"/>
        <v>91.3978306176582</v>
      </c>
    </row>
    <row r="144" spans="1:9" ht="21" customHeight="1">
      <c r="A144" s="88"/>
      <c r="B144" s="90" t="s">
        <v>222</v>
      </c>
      <c r="C144" s="91"/>
      <c r="D144" s="55" t="s">
        <v>221</v>
      </c>
      <c r="E144" s="30"/>
      <c r="F144" s="64">
        <f>F145</f>
        <v>0</v>
      </c>
      <c r="G144" s="64">
        <f>G145</f>
        <v>0</v>
      </c>
      <c r="H144" s="64">
        <f>H145</f>
        <v>453.05</v>
      </c>
      <c r="I144" s="8"/>
    </row>
    <row r="145" spans="1:9" ht="12.75">
      <c r="A145" s="1"/>
      <c r="B145" s="1"/>
      <c r="C145" s="1" t="s">
        <v>57</v>
      </c>
      <c r="D145" s="19" t="s">
        <v>58</v>
      </c>
      <c r="E145" s="19"/>
      <c r="F145" s="40"/>
      <c r="G145" s="87">
        <v>0</v>
      </c>
      <c r="H145" s="87">
        <v>453.05</v>
      </c>
      <c r="I145" s="4"/>
    </row>
    <row r="146" spans="1:9" ht="19.5" customHeight="1">
      <c r="A146" s="1"/>
      <c r="B146" s="10" t="s">
        <v>224</v>
      </c>
      <c r="C146" s="79"/>
      <c r="D146" s="55" t="s">
        <v>223</v>
      </c>
      <c r="E146" s="30"/>
      <c r="F146" s="64">
        <f>SUM(F147:F149)</f>
        <v>0</v>
      </c>
      <c r="G146" s="64">
        <f>SUM(G147:G149)</f>
        <v>945289.36</v>
      </c>
      <c r="H146" s="64">
        <f>SUM(H147:H149)</f>
        <v>939975.3300000001</v>
      </c>
      <c r="I146" s="8">
        <f t="shared" si="2"/>
        <v>99.43784091677495</v>
      </c>
    </row>
    <row r="147" spans="1:9" ht="19.5" customHeight="1">
      <c r="A147" s="1"/>
      <c r="B147" s="1"/>
      <c r="C147" s="1" t="s">
        <v>57</v>
      </c>
      <c r="D147" s="19" t="s">
        <v>58</v>
      </c>
      <c r="E147" s="19"/>
      <c r="F147" s="40">
        <v>0</v>
      </c>
      <c r="G147" s="36">
        <v>0</v>
      </c>
      <c r="H147" s="36">
        <v>42</v>
      </c>
      <c r="I147" s="4">
        <v>0</v>
      </c>
    </row>
    <row r="148" spans="1:9" ht="60.75" customHeight="1">
      <c r="A148" s="1"/>
      <c r="B148" s="1"/>
      <c r="C148" s="54" t="s">
        <v>141</v>
      </c>
      <c r="D148" s="35" t="s">
        <v>142</v>
      </c>
      <c r="E148" s="19"/>
      <c r="F148" s="40">
        <v>0</v>
      </c>
      <c r="G148" s="36">
        <v>803495.96</v>
      </c>
      <c r="H148" s="36">
        <v>803495.65</v>
      </c>
      <c r="I148" s="4">
        <f t="shared" si="2"/>
        <v>99.9999614185988</v>
      </c>
    </row>
    <row r="149" spans="1:9" ht="54.75" customHeight="1">
      <c r="A149" s="1"/>
      <c r="B149" s="1"/>
      <c r="C149" s="54" t="s">
        <v>143</v>
      </c>
      <c r="D149" s="35" t="s">
        <v>142</v>
      </c>
      <c r="E149" s="19"/>
      <c r="F149" s="40">
        <v>0</v>
      </c>
      <c r="G149" s="36">
        <v>141793.4</v>
      </c>
      <c r="H149" s="36">
        <v>136437.68</v>
      </c>
      <c r="I149" s="4">
        <f t="shared" si="2"/>
        <v>96.22287074010498</v>
      </c>
    </row>
    <row r="150" spans="1:9" ht="16.5" customHeight="1">
      <c r="A150" s="1"/>
      <c r="B150" s="10" t="s">
        <v>117</v>
      </c>
      <c r="C150" s="10"/>
      <c r="D150" s="30" t="s">
        <v>118</v>
      </c>
      <c r="E150" s="30"/>
      <c r="F150" s="64">
        <f>SUM(F151)</f>
        <v>121248</v>
      </c>
      <c r="G150" s="9">
        <f>SUM(G151)</f>
        <v>122439</v>
      </c>
      <c r="H150" s="9">
        <f>SUM(H151)</f>
        <v>122439</v>
      </c>
      <c r="I150" s="8">
        <f t="shared" si="2"/>
        <v>100</v>
      </c>
    </row>
    <row r="151" spans="1:9" ht="45">
      <c r="A151" s="1"/>
      <c r="B151" s="1"/>
      <c r="C151" s="1" t="s">
        <v>19</v>
      </c>
      <c r="D151" s="19" t="s">
        <v>20</v>
      </c>
      <c r="E151" s="19"/>
      <c r="F151" s="65">
        <v>121248</v>
      </c>
      <c r="G151" s="36">
        <v>122439</v>
      </c>
      <c r="H151" s="36">
        <v>122439</v>
      </c>
      <c r="I151" s="4">
        <f t="shared" si="2"/>
        <v>100</v>
      </c>
    </row>
    <row r="152" spans="1:9" ht="22.5">
      <c r="A152" s="1"/>
      <c r="B152" s="10" t="s">
        <v>219</v>
      </c>
      <c r="C152" s="10"/>
      <c r="D152" s="73" t="s">
        <v>218</v>
      </c>
      <c r="E152" s="51"/>
      <c r="F152" s="74">
        <f>F153</f>
        <v>300300</v>
      </c>
      <c r="G152" s="74">
        <f>G153</f>
        <v>669000</v>
      </c>
      <c r="H152" s="74">
        <f>H153</f>
        <v>423963.8</v>
      </c>
      <c r="I152" s="8">
        <f t="shared" si="2"/>
        <v>63.372765321375184</v>
      </c>
    </row>
    <row r="153" spans="1:9" ht="17.25" customHeight="1">
      <c r="A153" s="1"/>
      <c r="B153" s="1"/>
      <c r="C153" s="59" t="s">
        <v>27</v>
      </c>
      <c r="D153" s="46" t="s">
        <v>28</v>
      </c>
      <c r="E153" s="50"/>
      <c r="F153" s="65">
        <v>300300</v>
      </c>
      <c r="G153" s="36">
        <v>669000</v>
      </c>
      <c r="H153" s="36">
        <v>423963.8</v>
      </c>
      <c r="I153" s="4">
        <f t="shared" si="2"/>
        <v>63.372765321375184</v>
      </c>
    </row>
    <row r="154" spans="1:9" ht="22.5">
      <c r="A154" s="1"/>
      <c r="B154" s="15" t="s">
        <v>175</v>
      </c>
      <c r="C154" s="15"/>
      <c r="D154" s="34" t="s">
        <v>126</v>
      </c>
      <c r="E154" s="52"/>
      <c r="F154" s="68">
        <f>SUM(F155:F158)</f>
        <v>370683.5</v>
      </c>
      <c r="G154" s="38">
        <f>SUM(G155:G158)</f>
        <v>599286.45</v>
      </c>
      <c r="H154" s="38">
        <f>SUM(H155:H158)</f>
        <v>565515.76</v>
      </c>
      <c r="I154" s="12">
        <f t="shared" si="2"/>
        <v>94.364850064606</v>
      </c>
    </row>
    <row r="155" spans="1:9" ht="12.75">
      <c r="A155" s="1"/>
      <c r="B155" s="1"/>
      <c r="C155" s="59" t="s">
        <v>27</v>
      </c>
      <c r="D155" s="46" t="s">
        <v>28</v>
      </c>
      <c r="E155" s="48"/>
      <c r="F155" s="65">
        <v>270000</v>
      </c>
      <c r="G155" s="36">
        <v>270000</v>
      </c>
      <c r="H155" s="36">
        <v>241658</v>
      </c>
      <c r="I155" s="4">
        <f>H155*100/G155</f>
        <v>89.50296296296297</v>
      </c>
    </row>
    <row r="156" spans="1:9" ht="55.5" customHeight="1">
      <c r="A156" s="1"/>
      <c r="B156" s="1"/>
      <c r="C156" s="75" t="s">
        <v>141</v>
      </c>
      <c r="D156" s="35" t="s">
        <v>142</v>
      </c>
      <c r="E156" s="48"/>
      <c r="F156" s="65">
        <v>85580.97</v>
      </c>
      <c r="G156" s="36">
        <v>279893.48</v>
      </c>
      <c r="H156" s="36">
        <v>279893.48</v>
      </c>
      <c r="I156" s="4">
        <f>H156*100/G156</f>
        <v>100</v>
      </c>
    </row>
    <row r="157" spans="1:9" ht="57" customHeight="1">
      <c r="A157" s="1"/>
      <c r="B157" s="1"/>
      <c r="C157" s="75" t="s">
        <v>143</v>
      </c>
      <c r="D157" s="35" t="s">
        <v>142</v>
      </c>
      <c r="E157" s="48"/>
      <c r="F157" s="65">
        <v>15102.53</v>
      </c>
      <c r="G157" s="36">
        <v>49392.97</v>
      </c>
      <c r="H157" s="36">
        <v>43964.28</v>
      </c>
      <c r="I157" s="4">
        <f>H157*100/G157</f>
        <v>89.00918491032226</v>
      </c>
    </row>
    <row r="158" spans="1:9" ht="27" customHeight="1" hidden="1">
      <c r="A158" s="1"/>
      <c r="B158" s="1"/>
      <c r="C158" s="75" t="s">
        <v>73</v>
      </c>
      <c r="D158" s="35" t="s">
        <v>74</v>
      </c>
      <c r="E158" s="48"/>
      <c r="F158" s="40">
        <v>0</v>
      </c>
      <c r="G158" s="36"/>
      <c r="H158" s="36"/>
      <c r="I158" s="4" t="e">
        <f>H158*100/G158</f>
        <v>#DIV/0!</v>
      </c>
    </row>
    <row r="159" spans="1:9" ht="16.5" customHeight="1">
      <c r="A159" s="6" t="s">
        <v>119</v>
      </c>
      <c r="B159" s="6"/>
      <c r="C159" s="6"/>
      <c r="D159" s="28" t="s">
        <v>120</v>
      </c>
      <c r="E159" s="28"/>
      <c r="F159" s="63">
        <f>F160+F162</f>
        <v>2115738</v>
      </c>
      <c r="G159" s="37">
        <f>G160+G162</f>
        <v>2312264</v>
      </c>
      <c r="H159" s="37">
        <f>H160+H162</f>
        <v>2309065.35</v>
      </c>
      <c r="I159" s="5">
        <f t="shared" si="2"/>
        <v>99.8616658824425</v>
      </c>
    </row>
    <row r="160" spans="1:9" ht="16.5" customHeight="1" hidden="1">
      <c r="A160" s="1"/>
      <c r="B160" s="10" t="s">
        <v>121</v>
      </c>
      <c r="C160" s="10"/>
      <c r="D160" s="30" t="s">
        <v>122</v>
      </c>
      <c r="E160" s="30"/>
      <c r="F160" s="64">
        <f>F161</f>
        <v>0</v>
      </c>
      <c r="G160" s="39">
        <f>G161</f>
        <v>0</v>
      </c>
      <c r="H160" s="39">
        <f>H161</f>
        <v>0</v>
      </c>
      <c r="I160" s="8" t="e">
        <f t="shared" si="2"/>
        <v>#DIV/0!</v>
      </c>
    </row>
    <row r="161" spans="1:9" ht="16.5" customHeight="1" hidden="1">
      <c r="A161" s="1"/>
      <c r="B161" s="1"/>
      <c r="C161" s="45" t="s">
        <v>57</v>
      </c>
      <c r="D161" s="46" t="s">
        <v>58</v>
      </c>
      <c r="E161" s="19"/>
      <c r="F161" s="65"/>
      <c r="G161" s="36"/>
      <c r="H161" s="36"/>
      <c r="I161" s="4" t="e">
        <f t="shared" si="2"/>
        <v>#DIV/0!</v>
      </c>
    </row>
    <row r="162" spans="1:9" ht="33.75">
      <c r="A162" s="1"/>
      <c r="B162" s="10" t="s">
        <v>124</v>
      </c>
      <c r="C162" s="10"/>
      <c r="D162" s="30" t="s">
        <v>125</v>
      </c>
      <c r="E162" s="30"/>
      <c r="F162" s="64">
        <f>F164</f>
        <v>2115738</v>
      </c>
      <c r="G162" s="9">
        <f>G164+G163</f>
        <v>2312264</v>
      </c>
      <c r="H162" s="9">
        <f>H164+H163</f>
        <v>2309065.35</v>
      </c>
      <c r="I162" s="8">
        <f t="shared" si="2"/>
        <v>99.8616658824425</v>
      </c>
    </row>
    <row r="163" spans="1:9" ht="12.75">
      <c r="A163" s="1"/>
      <c r="B163" s="1"/>
      <c r="C163" s="1" t="s">
        <v>57</v>
      </c>
      <c r="D163" s="19" t="s">
        <v>58</v>
      </c>
      <c r="E163" s="19"/>
      <c r="F163" s="66"/>
      <c r="G163" s="36">
        <v>0</v>
      </c>
      <c r="H163" s="36">
        <v>594.43</v>
      </c>
      <c r="I163" s="4"/>
    </row>
    <row r="164" spans="1:9" ht="45">
      <c r="A164" s="1"/>
      <c r="B164" s="1"/>
      <c r="C164" s="1" t="s">
        <v>7</v>
      </c>
      <c r="D164" s="19" t="s">
        <v>8</v>
      </c>
      <c r="E164" s="19"/>
      <c r="F164" s="65">
        <v>2115738</v>
      </c>
      <c r="G164" s="36">
        <v>2312264</v>
      </c>
      <c r="H164" s="36">
        <v>2308470.92</v>
      </c>
      <c r="I164" s="4">
        <f t="shared" si="2"/>
        <v>99.83595817778593</v>
      </c>
    </row>
    <row r="165" spans="1:9" ht="16.5" customHeight="1">
      <c r="A165" s="6" t="s">
        <v>127</v>
      </c>
      <c r="B165" s="6"/>
      <c r="C165" s="6"/>
      <c r="D165" s="28" t="s">
        <v>128</v>
      </c>
      <c r="E165" s="28"/>
      <c r="F165" s="63">
        <f>F166+F171+F177+F184+F186+F193</f>
        <v>2778034</v>
      </c>
      <c r="G165" s="63">
        <f>G166+G171+G177+G184+G186+G193</f>
        <v>3054551.83</v>
      </c>
      <c r="H165" s="63">
        <f>H166+H171+H177+H184+H186+H193</f>
        <v>2748757.17</v>
      </c>
      <c r="I165" s="5">
        <f t="shared" si="2"/>
        <v>89.98888619283962</v>
      </c>
    </row>
    <row r="166" spans="1:9" ht="16.5" customHeight="1">
      <c r="A166" s="1"/>
      <c r="B166" s="10" t="s">
        <v>129</v>
      </c>
      <c r="C166" s="10"/>
      <c r="D166" s="30" t="s">
        <v>130</v>
      </c>
      <c r="E166" s="30"/>
      <c r="F166" s="64">
        <f>SUM(F167:F170)</f>
        <v>2054600</v>
      </c>
      <c r="G166" s="9">
        <f>SUM(G167:G170)</f>
        <v>2054790</v>
      </c>
      <c r="H166" s="9">
        <f>SUM(H167:H170)</f>
        <v>1775150.48</v>
      </c>
      <c r="I166" s="8">
        <f aca="true" t="shared" si="3" ref="I166:I226">H166*100/G166</f>
        <v>86.39084675319619</v>
      </c>
    </row>
    <row r="167" spans="1:9" ht="16.5" customHeight="1" hidden="1">
      <c r="A167" s="1"/>
      <c r="B167" s="1"/>
      <c r="C167" s="1" t="s">
        <v>27</v>
      </c>
      <c r="D167" s="19" t="s">
        <v>28</v>
      </c>
      <c r="E167" s="19"/>
      <c r="F167" s="65">
        <v>0</v>
      </c>
      <c r="G167" s="36">
        <v>0</v>
      </c>
      <c r="H167" s="36"/>
      <c r="I167" s="4" t="e">
        <f t="shared" si="3"/>
        <v>#DIV/0!</v>
      </c>
    </row>
    <row r="168" spans="1:9" ht="16.5" customHeight="1">
      <c r="A168" s="1"/>
      <c r="B168" s="1"/>
      <c r="C168" s="1" t="s">
        <v>29</v>
      </c>
      <c r="D168" s="19" t="s">
        <v>30</v>
      </c>
      <c r="E168" s="19"/>
      <c r="F168" s="65">
        <v>600</v>
      </c>
      <c r="G168" s="36">
        <v>790</v>
      </c>
      <c r="H168" s="36">
        <v>305.95</v>
      </c>
      <c r="I168" s="4">
        <f t="shared" si="3"/>
        <v>38.72784810126582</v>
      </c>
    </row>
    <row r="169" spans="1:9" ht="12.75">
      <c r="A169" s="1"/>
      <c r="B169" s="1"/>
      <c r="C169" s="45" t="s">
        <v>57</v>
      </c>
      <c r="D169" s="46" t="s">
        <v>58</v>
      </c>
      <c r="E169" s="19"/>
      <c r="F169" s="65">
        <v>100</v>
      </c>
      <c r="G169" s="36">
        <v>100</v>
      </c>
      <c r="H169" s="36">
        <v>184.35</v>
      </c>
      <c r="I169" s="4">
        <f t="shared" si="3"/>
        <v>184.35</v>
      </c>
    </row>
    <row r="170" spans="1:9" ht="51" customHeight="1">
      <c r="A170" s="1"/>
      <c r="B170" s="1"/>
      <c r="C170" s="1" t="s">
        <v>133</v>
      </c>
      <c r="D170" s="19" t="s">
        <v>134</v>
      </c>
      <c r="E170" s="19"/>
      <c r="F170" s="65">
        <v>2053900</v>
      </c>
      <c r="G170" s="36">
        <v>2053900</v>
      </c>
      <c r="H170" s="36">
        <v>1774660.18</v>
      </c>
      <c r="I170" s="4">
        <f t="shared" si="3"/>
        <v>86.40441014655046</v>
      </c>
    </row>
    <row r="171" spans="1:9" ht="24" customHeight="1">
      <c r="A171" s="1"/>
      <c r="B171" s="10" t="s">
        <v>135</v>
      </c>
      <c r="C171" s="10"/>
      <c r="D171" s="30" t="s">
        <v>136</v>
      </c>
      <c r="E171" s="30"/>
      <c r="F171" s="64">
        <f>SUM(F172:F176)</f>
        <v>624734</v>
      </c>
      <c r="G171" s="39">
        <f>SUM(G172:G176)</f>
        <v>618654</v>
      </c>
      <c r="H171" s="39">
        <f>SUM(H172:H176)</f>
        <v>616523.17</v>
      </c>
      <c r="I171" s="8">
        <f t="shared" si="3"/>
        <v>99.65556999550638</v>
      </c>
    </row>
    <row r="172" spans="1:9" ht="27.75" customHeight="1">
      <c r="A172" s="1"/>
      <c r="B172" s="11"/>
      <c r="C172" s="1" t="s">
        <v>29</v>
      </c>
      <c r="D172" s="19" t="s">
        <v>30</v>
      </c>
      <c r="E172" s="19"/>
      <c r="F172" s="65">
        <v>260</v>
      </c>
      <c r="G172" s="36">
        <v>260</v>
      </c>
      <c r="H172" s="36">
        <v>121.93</v>
      </c>
      <c r="I172" s="4">
        <f t="shared" si="3"/>
        <v>46.896153846153844</v>
      </c>
    </row>
    <row r="173" spans="1:9" ht="24" customHeight="1">
      <c r="A173" s="1"/>
      <c r="B173" s="11"/>
      <c r="C173" s="54" t="s">
        <v>131</v>
      </c>
      <c r="D173" s="35" t="s">
        <v>132</v>
      </c>
      <c r="E173" s="19"/>
      <c r="F173" s="65">
        <v>0</v>
      </c>
      <c r="G173" s="36">
        <v>300</v>
      </c>
      <c r="H173" s="36">
        <v>300</v>
      </c>
      <c r="I173" s="4">
        <f t="shared" si="3"/>
        <v>100</v>
      </c>
    </row>
    <row r="174" spans="1:9" ht="27.75" customHeight="1">
      <c r="A174" s="1"/>
      <c r="B174" s="11"/>
      <c r="C174" s="45" t="s">
        <v>57</v>
      </c>
      <c r="D174" s="46" t="s">
        <v>58</v>
      </c>
      <c r="E174" s="19"/>
      <c r="F174" s="65">
        <v>0</v>
      </c>
      <c r="G174" s="36">
        <v>900</v>
      </c>
      <c r="H174" s="36">
        <v>900</v>
      </c>
      <c r="I174" s="4">
        <f t="shared" si="3"/>
        <v>100</v>
      </c>
    </row>
    <row r="175" spans="1:9" ht="45">
      <c r="A175" s="1"/>
      <c r="B175" s="1"/>
      <c r="C175" s="1" t="s">
        <v>7</v>
      </c>
      <c r="D175" s="19" t="s">
        <v>8</v>
      </c>
      <c r="E175" s="19"/>
      <c r="F175" s="65">
        <v>624000</v>
      </c>
      <c r="G175" s="36">
        <v>616720</v>
      </c>
      <c r="H175" s="36">
        <v>614640</v>
      </c>
      <c r="I175" s="4">
        <f t="shared" si="3"/>
        <v>99.6627318718381</v>
      </c>
    </row>
    <row r="176" spans="1:9" ht="33.75">
      <c r="A176" s="1"/>
      <c r="B176" s="1"/>
      <c r="C176" s="45" t="s">
        <v>39</v>
      </c>
      <c r="D176" s="46" t="s">
        <v>40</v>
      </c>
      <c r="E176" s="19"/>
      <c r="F176" s="65">
        <v>474</v>
      </c>
      <c r="G176" s="36">
        <v>474</v>
      </c>
      <c r="H176" s="36">
        <v>561.24</v>
      </c>
      <c r="I176" s="4">
        <f t="shared" si="3"/>
        <v>118.40506329113924</v>
      </c>
    </row>
    <row r="177" spans="1:9" ht="16.5" customHeight="1">
      <c r="A177" s="1"/>
      <c r="B177" s="10" t="s">
        <v>137</v>
      </c>
      <c r="C177" s="10"/>
      <c r="D177" s="30" t="s">
        <v>138</v>
      </c>
      <c r="E177" s="30"/>
      <c r="F177" s="64">
        <f>SUM(F181:F183)</f>
        <v>97000</v>
      </c>
      <c r="G177" s="39">
        <f>SUM(G180:G183)</f>
        <v>175632.93</v>
      </c>
      <c r="H177" s="39">
        <f>SUM(H180:H183)</f>
        <v>158022.67</v>
      </c>
      <c r="I177" s="8">
        <f t="shared" si="3"/>
        <v>89.973258431662</v>
      </c>
    </row>
    <row r="178" spans="1:9" ht="16.5" customHeight="1" hidden="1">
      <c r="A178" s="1"/>
      <c r="B178" s="1"/>
      <c r="C178" s="1" t="s">
        <v>29</v>
      </c>
      <c r="D178" s="19" t="s">
        <v>30</v>
      </c>
      <c r="E178" s="19"/>
      <c r="F178" s="40"/>
      <c r="G178" s="36">
        <v>0</v>
      </c>
      <c r="H178" s="36">
        <v>0</v>
      </c>
      <c r="I178" s="4"/>
    </row>
    <row r="179" spans="1:9" ht="16.5" customHeight="1" hidden="1">
      <c r="A179" s="1"/>
      <c r="B179" s="1"/>
      <c r="C179" s="45" t="s">
        <v>57</v>
      </c>
      <c r="D179" s="46" t="s">
        <v>58</v>
      </c>
      <c r="E179" s="19"/>
      <c r="F179" s="40"/>
      <c r="G179" s="36">
        <v>0</v>
      </c>
      <c r="H179" s="36">
        <v>0</v>
      </c>
      <c r="I179" s="4" t="e">
        <f t="shared" si="3"/>
        <v>#DIV/0!</v>
      </c>
    </row>
    <row r="180" spans="1:9" ht="44.25" customHeight="1">
      <c r="A180" s="1"/>
      <c r="B180" s="1"/>
      <c r="C180" s="54" t="s">
        <v>176</v>
      </c>
      <c r="D180" s="35" t="s">
        <v>177</v>
      </c>
      <c r="E180" s="19"/>
      <c r="F180" s="40">
        <v>0</v>
      </c>
      <c r="G180" s="36">
        <v>13800</v>
      </c>
      <c r="H180" s="36">
        <v>13400</v>
      </c>
      <c r="I180" s="4">
        <f t="shared" si="3"/>
        <v>97.10144927536231</v>
      </c>
    </row>
    <row r="181" spans="1:9" ht="22.5">
      <c r="A181" s="1"/>
      <c r="B181" s="1"/>
      <c r="C181" s="75" t="s">
        <v>73</v>
      </c>
      <c r="D181" s="35" t="s">
        <v>74</v>
      </c>
      <c r="E181" s="19"/>
      <c r="F181" s="40">
        <v>0</v>
      </c>
      <c r="G181" s="36">
        <v>19832.93</v>
      </c>
      <c r="H181" s="36">
        <v>19832.93</v>
      </c>
      <c r="I181" s="4">
        <f t="shared" si="3"/>
        <v>100</v>
      </c>
    </row>
    <row r="182" spans="1:9" ht="33.75">
      <c r="A182" s="1"/>
      <c r="B182" s="1"/>
      <c r="C182" s="1" t="s">
        <v>133</v>
      </c>
      <c r="D182" s="19" t="s">
        <v>134</v>
      </c>
      <c r="E182" s="19"/>
      <c r="F182" s="65">
        <v>62000</v>
      </c>
      <c r="G182" s="36">
        <v>62000</v>
      </c>
      <c r="H182" s="36">
        <v>45169.36</v>
      </c>
      <c r="I182" s="4">
        <f t="shared" si="3"/>
        <v>72.8538064516129</v>
      </c>
    </row>
    <row r="183" spans="1:9" ht="45">
      <c r="A183" s="1"/>
      <c r="B183" s="1"/>
      <c r="C183" s="75" t="s">
        <v>212</v>
      </c>
      <c r="D183" s="35" t="s">
        <v>213</v>
      </c>
      <c r="E183" s="19"/>
      <c r="F183" s="65">
        <v>35000</v>
      </c>
      <c r="G183" s="36">
        <v>80000</v>
      </c>
      <c r="H183" s="36">
        <v>79620.38</v>
      </c>
      <c r="I183" s="4">
        <f t="shared" si="3"/>
        <v>99.525475</v>
      </c>
    </row>
    <row r="184" spans="1:9" ht="22.5">
      <c r="A184" s="1"/>
      <c r="B184" s="10" t="s">
        <v>195</v>
      </c>
      <c r="C184" s="10"/>
      <c r="D184" s="42" t="s">
        <v>194</v>
      </c>
      <c r="E184" s="30"/>
      <c r="F184" s="64">
        <f>F185</f>
        <v>0</v>
      </c>
      <c r="G184" s="39">
        <f>G185</f>
        <v>19000</v>
      </c>
      <c r="H184" s="39">
        <f>H185</f>
        <v>19000</v>
      </c>
      <c r="I184" s="8">
        <f t="shared" si="3"/>
        <v>100</v>
      </c>
    </row>
    <row r="185" spans="1:9" ht="45">
      <c r="A185" s="1"/>
      <c r="B185" s="1"/>
      <c r="C185" s="45" t="s">
        <v>7</v>
      </c>
      <c r="D185" s="46" t="s">
        <v>8</v>
      </c>
      <c r="E185" s="19"/>
      <c r="F185" s="65">
        <v>0</v>
      </c>
      <c r="G185" s="36">
        <v>19000</v>
      </c>
      <c r="H185" s="36">
        <v>19000</v>
      </c>
      <c r="I185" s="4">
        <f t="shared" si="3"/>
        <v>100</v>
      </c>
    </row>
    <row r="186" spans="1:9" ht="22.5">
      <c r="A186" s="1"/>
      <c r="B186" s="10" t="s">
        <v>139</v>
      </c>
      <c r="C186" s="10"/>
      <c r="D186" s="30" t="s">
        <v>140</v>
      </c>
      <c r="E186" s="30"/>
      <c r="F186" s="64">
        <f>SUM(F187:F192)</f>
        <v>1700</v>
      </c>
      <c r="G186" s="64">
        <f>SUM(G187:G192)</f>
        <v>152504.9</v>
      </c>
      <c r="H186" s="64">
        <f>SUM(H187:H192)</f>
        <v>146272.65</v>
      </c>
      <c r="I186" s="8">
        <f t="shared" si="3"/>
        <v>95.91340999535097</v>
      </c>
    </row>
    <row r="187" spans="1:9" ht="12.75">
      <c r="A187" s="1"/>
      <c r="B187" s="1"/>
      <c r="C187" s="59" t="s">
        <v>27</v>
      </c>
      <c r="D187" s="46" t="s">
        <v>28</v>
      </c>
      <c r="E187" s="19"/>
      <c r="F187" s="66">
        <v>0</v>
      </c>
      <c r="G187" s="36">
        <v>5000</v>
      </c>
      <c r="H187" s="36">
        <v>2449.35</v>
      </c>
      <c r="I187" s="4">
        <f t="shared" si="3"/>
        <v>48.987</v>
      </c>
    </row>
    <row r="188" spans="1:9" ht="12.75">
      <c r="A188" s="1"/>
      <c r="B188" s="11"/>
      <c r="C188" s="1" t="s">
        <v>29</v>
      </c>
      <c r="D188" s="19" t="s">
        <v>30</v>
      </c>
      <c r="E188" s="19"/>
      <c r="F188" s="65">
        <v>1500</v>
      </c>
      <c r="G188" s="36">
        <v>1500</v>
      </c>
      <c r="H188" s="36">
        <v>510.82</v>
      </c>
      <c r="I188" s="4">
        <f t="shared" si="3"/>
        <v>34.05466666666667</v>
      </c>
    </row>
    <row r="189" spans="1:9" ht="12.75">
      <c r="A189" s="1"/>
      <c r="B189" s="1"/>
      <c r="C189" s="1" t="s">
        <v>57</v>
      </c>
      <c r="D189" s="19" t="s">
        <v>58</v>
      </c>
      <c r="E189" s="19"/>
      <c r="F189" s="40">
        <v>200</v>
      </c>
      <c r="G189" s="36">
        <v>200</v>
      </c>
      <c r="H189" s="36">
        <v>1040.29</v>
      </c>
      <c r="I189" s="4">
        <f t="shared" si="3"/>
        <v>520.145</v>
      </c>
    </row>
    <row r="190" spans="1:9" ht="45">
      <c r="A190" s="1"/>
      <c r="B190" s="1"/>
      <c r="C190" s="1" t="s">
        <v>141</v>
      </c>
      <c r="D190" s="19" t="s">
        <v>142</v>
      </c>
      <c r="E190" s="19"/>
      <c r="F190" s="40">
        <v>0</v>
      </c>
      <c r="G190" s="36">
        <v>142804.9</v>
      </c>
      <c r="H190" s="36">
        <v>139330.52</v>
      </c>
      <c r="I190" s="4">
        <f t="shared" si="3"/>
        <v>97.56704426808884</v>
      </c>
    </row>
    <row r="191" spans="1:9" ht="45" hidden="1">
      <c r="A191" s="1"/>
      <c r="B191" s="1"/>
      <c r="C191" s="1" t="s">
        <v>143</v>
      </c>
      <c r="D191" s="19" t="s">
        <v>142</v>
      </c>
      <c r="E191" s="19"/>
      <c r="F191" s="40">
        <v>0</v>
      </c>
      <c r="G191" s="36"/>
      <c r="H191" s="36"/>
      <c r="I191" s="4" t="e">
        <f t="shared" si="3"/>
        <v>#DIV/0!</v>
      </c>
    </row>
    <row r="192" spans="1:9" ht="33.75" customHeight="1">
      <c r="A192" s="1"/>
      <c r="B192" s="1"/>
      <c r="C192" s="1" t="s">
        <v>73</v>
      </c>
      <c r="D192" s="19" t="s">
        <v>74</v>
      </c>
      <c r="E192" s="19"/>
      <c r="F192" s="40">
        <v>0</v>
      </c>
      <c r="G192" s="36">
        <v>3000</v>
      </c>
      <c r="H192" s="36">
        <v>2941.67</v>
      </c>
      <c r="I192" s="4">
        <f t="shared" si="3"/>
        <v>98.05566666666667</v>
      </c>
    </row>
    <row r="193" spans="1:9" ht="33.75" customHeight="1">
      <c r="A193" s="1"/>
      <c r="B193" s="10" t="s">
        <v>202</v>
      </c>
      <c r="C193" s="10"/>
      <c r="D193" s="55" t="s">
        <v>126</v>
      </c>
      <c r="E193" s="30"/>
      <c r="F193" s="64">
        <f>F194</f>
        <v>0</v>
      </c>
      <c r="G193" s="64">
        <f>G194</f>
        <v>33970</v>
      </c>
      <c r="H193" s="64">
        <f>H194</f>
        <v>33788.2</v>
      </c>
      <c r="I193" s="8">
        <f t="shared" si="3"/>
        <v>99.46482190167794</v>
      </c>
    </row>
    <row r="194" spans="1:9" ht="52.5" customHeight="1">
      <c r="A194" s="1"/>
      <c r="B194" s="1"/>
      <c r="C194" s="54" t="s">
        <v>176</v>
      </c>
      <c r="D194" s="35" t="s">
        <v>177</v>
      </c>
      <c r="E194" s="19"/>
      <c r="F194" s="40"/>
      <c r="G194" s="36">
        <v>33970</v>
      </c>
      <c r="H194" s="36">
        <v>33788.2</v>
      </c>
      <c r="I194" s="4">
        <f t="shared" si="3"/>
        <v>99.46482190167794</v>
      </c>
    </row>
    <row r="195" spans="1:9" ht="12.75">
      <c r="A195" s="6" t="s">
        <v>144</v>
      </c>
      <c r="B195" s="6"/>
      <c r="C195" s="6"/>
      <c r="D195" s="28" t="s">
        <v>145</v>
      </c>
      <c r="E195" s="28"/>
      <c r="F195" s="63">
        <f>SUM(F200,F196,F198)</f>
        <v>367400</v>
      </c>
      <c r="G195" s="29">
        <f>SUM(G200,G196,G198)</f>
        <v>370850</v>
      </c>
      <c r="H195" s="29">
        <f>SUM(H200,H196,H198)</f>
        <v>366001.79</v>
      </c>
      <c r="I195" s="5">
        <f t="shared" si="3"/>
        <v>98.69267628421194</v>
      </c>
    </row>
    <row r="196" spans="1:9" ht="22.5">
      <c r="A196" s="1"/>
      <c r="B196" s="10" t="s">
        <v>146</v>
      </c>
      <c r="C196" s="10"/>
      <c r="D196" s="30" t="s">
        <v>147</v>
      </c>
      <c r="E196" s="30"/>
      <c r="F196" s="64">
        <f>SUM(F197)</f>
        <v>137000</v>
      </c>
      <c r="G196" s="9">
        <f>SUM(G197)</f>
        <v>140450</v>
      </c>
      <c r="H196" s="9">
        <f>SUM(H197)</f>
        <v>140450</v>
      </c>
      <c r="I196" s="8">
        <f t="shared" si="3"/>
        <v>100</v>
      </c>
    </row>
    <row r="197" spans="1:9" ht="45">
      <c r="A197" s="1"/>
      <c r="B197" s="1"/>
      <c r="C197" s="1" t="s">
        <v>7</v>
      </c>
      <c r="D197" s="19" t="s">
        <v>8</v>
      </c>
      <c r="E197" s="19"/>
      <c r="F197" s="65">
        <v>137000</v>
      </c>
      <c r="G197" s="36">
        <v>140450</v>
      </c>
      <c r="H197" s="36">
        <v>140450</v>
      </c>
      <c r="I197" s="4">
        <f t="shared" si="3"/>
        <v>100</v>
      </c>
    </row>
    <row r="198" spans="1:9" ht="22.5">
      <c r="A198" s="1"/>
      <c r="B198" s="10" t="s">
        <v>170</v>
      </c>
      <c r="C198" s="10"/>
      <c r="D198" s="30" t="s">
        <v>172</v>
      </c>
      <c r="E198" s="30"/>
      <c r="F198" s="64">
        <f>SUM(F199)</f>
        <v>10000</v>
      </c>
      <c r="G198" s="9">
        <f>SUM(G199)</f>
        <v>10000</v>
      </c>
      <c r="H198" s="9">
        <f>SUM(H199)</f>
        <v>5538.95</v>
      </c>
      <c r="I198" s="8">
        <f t="shared" si="3"/>
        <v>55.3895</v>
      </c>
    </row>
    <row r="199" spans="1:9" ht="12.75">
      <c r="A199" s="1"/>
      <c r="B199" s="1"/>
      <c r="C199" s="1" t="s">
        <v>57</v>
      </c>
      <c r="D199" s="19" t="s">
        <v>58</v>
      </c>
      <c r="E199" s="19"/>
      <c r="F199" s="40">
        <v>10000</v>
      </c>
      <c r="G199" s="36">
        <v>10000</v>
      </c>
      <c r="H199" s="36">
        <v>5538.95</v>
      </c>
      <c r="I199" s="4">
        <f t="shared" si="3"/>
        <v>55.3895</v>
      </c>
    </row>
    <row r="200" spans="1:9" ht="22.5">
      <c r="A200" s="1"/>
      <c r="B200" s="10" t="s">
        <v>148</v>
      </c>
      <c r="C200" s="10"/>
      <c r="D200" s="30" t="s">
        <v>149</v>
      </c>
      <c r="E200" s="30"/>
      <c r="F200" s="64">
        <f>SUM(F201:F203)</f>
        <v>220400</v>
      </c>
      <c r="G200" s="39">
        <f>SUM(G201:G203)</f>
        <v>220400</v>
      </c>
      <c r="H200" s="39">
        <f>SUM(H201:H203)</f>
        <v>220012.84</v>
      </c>
      <c r="I200" s="8">
        <f t="shared" si="3"/>
        <v>99.82433756805807</v>
      </c>
    </row>
    <row r="201" spans="1:9" ht="12.75">
      <c r="A201" s="1"/>
      <c r="B201" s="1"/>
      <c r="C201" s="1" t="s">
        <v>29</v>
      </c>
      <c r="D201" s="19" t="s">
        <v>30</v>
      </c>
      <c r="E201" s="19"/>
      <c r="F201" s="40">
        <v>1000</v>
      </c>
      <c r="G201" s="36">
        <v>1000</v>
      </c>
      <c r="H201" s="36">
        <v>612.84</v>
      </c>
      <c r="I201" s="4">
        <f t="shared" si="3"/>
        <v>61.284</v>
      </c>
    </row>
    <row r="202" spans="1:9" ht="12.75">
      <c r="A202" s="1"/>
      <c r="B202" s="1"/>
      <c r="C202" s="1" t="s">
        <v>57</v>
      </c>
      <c r="D202" s="19" t="s">
        <v>58</v>
      </c>
      <c r="E202" s="19"/>
      <c r="F202" s="66">
        <v>0</v>
      </c>
      <c r="G202" s="36"/>
      <c r="H202" s="36"/>
      <c r="I202" s="4"/>
    </row>
    <row r="203" spans="1:9" ht="45">
      <c r="A203" s="1"/>
      <c r="B203" s="1"/>
      <c r="C203" s="1" t="s">
        <v>150</v>
      </c>
      <c r="D203" s="19" t="s">
        <v>151</v>
      </c>
      <c r="E203" s="19"/>
      <c r="F203" s="65">
        <v>219400</v>
      </c>
      <c r="G203" s="87">
        <v>219400</v>
      </c>
      <c r="H203" s="87">
        <v>219400</v>
      </c>
      <c r="I203" s="4">
        <f t="shared" si="3"/>
        <v>100</v>
      </c>
    </row>
    <row r="204" spans="1:9" ht="12.75">
      <c r="A204" s="6" t="s">
        <v>152</v>
      </c>
      <c r="B204" s="6"/>
      <c r="C204" s="6"/>
      <c r="D204" s="28" t="s">
        <v>153</v>
      </c>
      <c r="E204" s="28"/>
      <c r="F204" s="63">
        <f>F205+F211+F209</f>
        <v>201900</v>
      </c>
      <c r="G204" s="37">
        <f>G205+G211+G209</f>
        <v>213024</v>
      </c>
      <c r="H204" s="37">
        <f>H205+H211+H209</f>
        <v>235838.24999999997</v>
      </c>
      <c r="I204" s="5">
        <f t="shared" si="3"/>
        <v>110.70970876520954</v>
      </c>
    </row>
    <row r="205" spans="1:9" ht="22.5">
      <c r="A205" s="1"/>
      <c r="B205" s="10" t="s">
        <v>154</v>
      </c>
      <c r="C205" s="10"/>
      <c r="D205" s="30" t="s">
        <v>155</v>
      </c>
      <c r="E205" s="30"/>
      <c r="F205" s="64">
        <f>SUM(F206:F208)</f>
        <v>10000</v>
      </c>
      <c r="G205" s="64">
        <f>SUM(G206:G208)</f>
        <v>10000</v>
      </c>
      <c r="H205" s="64">
        <f>SUM(H206:H208)</f>
        <v>10000</v>
      </c>
      <c r="I205" s="8">
        <f t="shared" si="3"/>
        <v>100</v>
      </c>
    </row>
    <row r="206" spans="1:9" ht="12.75" hidden="1">
      <c r="A206" s="1"/>
      <c r="B206" s="1"/>
      <c r="C206" s="1" t="s">
        <v>57</v>
      </c>
      <c r="D206" s="19" t="s">
        <v>58</v>
      </c>
      <c r="E206" s="50"/>
      <c r="F206" s="66"/>
      <c r="G206" s="36"/>
      <c r="H206" s="36"/>
      <c r="I206" s="4" t="e">
        <f t="shared" si="3"/>
        <v>#DIV/0!</v>
      </c>
    </row>
    <row r="207" spans="1:9" ht="33.75" hidden="1">
      <c r="A207" s="1"/>
      <c r="B207" s="1"/>
      <c r="C207" s="23" t="s">
        <v>109</v>
      </c>
      <c r="D207" s="56" t="s">
        <v>110</v>
      </c>
      <c r="E207" s="48"/>
      <c r="F207" s="69"/>
      <c r="G207" s="36"/>
      <c r="H207" s="36"/>
      <c r="I207" s="4" t="e">
        <f t="shared" si="3"/>
        <v>#DIV/0!</v>
      </c>
    </row>
    <row r="208" spans="1:9" ht="33.75">
      <c r="A208" s="1"/>
      <c r="B208" s="76"/>
      <c r="C208" s="86">
        <v>2710</v>
      </c>
      <c r="D208" s="72" t="s">
        <v>217</v>
      </c>
      <c r="E208" s="48"/>
      <c r="F208" s="69">
        <v>10000</v>
      </c>
      <c r="G208" s="36">
        <v>10000</v>
      </c>
      <c r="H208" s="36">
        <v>10000</v>
      </c>
      <c r="I208" s="4">
        <f t="shared" si="3"/>
        <v>100</v>
      </c>
    </row>
    <row r="209" spans="1:9" ht="33.75" customHeight="1" hidden="1">
      <c r="A209" s="1"/>
      <c r="B209" s="58" t="s">
        <v>210</v>
      </c>
      <c r="C209" s="43"/>
      <c r="D209" s="55" t="s">
        <v>211</v>
      </c>
      <c r="E209" s="44"/>
      <c r="F209" s="70">
        <f>F210</f>
        <v>0</v>
      </c>
      <c r="G209" s="60">
        <f>G210</f>
        <v>0</v>
      </c>
      <c r="H209" s="60">
        <f>H210</f>
        <v>0</v>
      </c>
      <c r="I209" s="8" t="e">
        <f t="shared" si="3"/>
        <v>#DIV/0!</v>
      </c>
    </row>
    <row r="210" spans="1:9" ht="33.75" customHeight="1" hidden="1">
      <c r="A210" s="1"/>
      <c r="B210" s="1"/>
      <c r="C210" s="54" t="s">
        <v>208</v>
      </c>
      <c r="D210" s="35" t="s">
        <v>209</v>
      </c>
      <c r="E210" s="47"/>
      <c r="F210" s="40"/>
      <c r="G210" s="36"/>
      <c r="H210" s="36"/>
      <c r="I210" s="4" t="e">
        <f t="shared" si="3"/>
        <v>#DIV/0!</v>
      </c>
    </row>
    <row r="211" spans="1:9" ht="31.5" customHeight="1">
      <c r="A211" s="1"/>
      <c r="B211" s="10" t="s">
        <v>156</v>
      </c>
      <c r="C211" s="43"/>
      <c r="D211" s="42" t="s">
        <v>157</v>
      </c>
      <c r="E211" s="44"/>
      <c r="F211" s="64">
        <f>SUM(F212:F216)</f>
        <v>191900</v>
      </c>
      <c r="G211" s="39">
        <f>SUM(G212:G216)</f>
        <v>203024</v>
      </c>
      <c r="H211" s="39">
        <f>SUM(H212:H216)</f>
        <v>225838.24999999997</v>
      </c>
      <c r="I211" s="8">
        <f t="shared" si="3"/>
        <v>111.23721825991014</v>
      </c>
    </row>
    <row r="212" spans="1:9" ht="16.5" customHeight="1">
      <c r="A212" s="1"/>
      <c r="B212" s="1"/>
      <c r="C212" s="45" t="s">
        <v>23</v>
      </c>
      <c r="D212" s="46" t="s">
        <v>24</v>
      </c>
      <c r="E212" s="47"/>
      <c r="F212" s="40">
        <v>184500</v>
      </c>
      <c r="G212" s="36">
        <v>184500</v>
      </c>
      <c r="H212" s="36">
        <v>208461.83</v>
      </c>
      <c r="I212" s="4">
        <f t="shared" si="3"/>
        <v>112.98744173441735</v>
      </c>
    </row>
    <row r="213" spans="1:9" ht="47.25" customHeight="1">
      <c r="A213" s="1"/>
      <c r="B213" s="1"/>
      <c r="C213" s="59" t="s">
        <v>27</v>
      </c>
      <c r="D213" s="46" t="s">
        <v>28</v>
      </c>
      <c r="E213" s="47"/>
      <c r="F213" s="40">
        <v>5000</v>
      </c>
      <c r="G213" s="36">
        <v>9000</v>
      </c>
      <c r="H213" s="36">
        <v>7987.6</v>
      </c>
      <c r="I213" s="4">
        <v>0</v>
      </c>
    </row>
    <row r="214" spans="1:9" ht="12.75">
      <c r="A214" s="1"/>
      <c r="B214" s="1"/>
      <c r="C214" s="45" t="s">
        <v>29</v>
      </c>
      <c r="D214" s="46" t="s">
        <v>30</v>
      </c>
      <c r="E214" s="47"/>
      <c r="F214" s="40">
        <v>1600</v>
      </c>
      <c r="G214" s="36">
        <v>1600</v>
      </c>
      <c r="H214" s="36">
        <v>1032.4</v>
      </c>
      <c r="I214" s="4">
        <f t="shared" si="3"/>
        <v>64.525</v>
      </c>
    </row>
    <row r="215" spans="1:9" ht="12.75">
      <c r="A215" s="1"/>
      <c r="B215" s="1"/>
      <c r="C215" s="1" t="s">
        <v>57</v>
      </c>
      <c r="D215" s="19" t="s">
        <v>58</v>
      </c>
      <c r="E215" s="47"/>
      <c r="F215" s="40">
        <v>800</v>
      </c>
      <c r="G215" s="36">
        <v>800</v>
      </c>
      <c r="H215" s="36">
        <v>1233.36</v>
      </c>
      <c r="I215" s="4">
        <f t="shared" si="3"/>
        <v>154.17</v>
      </c>
    </row>
    <row r="216" spans="1:9" ht="33.75">
      <c r="A216" s="1"/>
      <c r="B216" s="1"/>
      <c r="C216" s="54" t="s">
        <v>208</v>
      </c>
      <c r="D216" s="35" t="s">
        <v>209</v>
      </c>
      <c r="E216" s="47"/>
      <c r="F216" s="40">
        <v>0</v>
      </c>
      <c r="G216" s="36">
        <v>7124</v>
      </c>
      <c r="H216" s="36">
        <v>7123.06</v>
      </c>
      <c r="I216" s="4">
        <f t="shared" si="3"/>
        <v>99.98680516563728</v>
      </c>
    </row>
    <row r="217" spans="1:9" ht="12.75">
      <c r="A217" s="6" t="s">
        <v>158</v>
      </c>
      <c r="B217" s="6"/>
      <c r="C217" s="6"/>
      <c r="D217" s="28" t="s">
        <v>159</v>
      </c>
      <c r="E217" s="28"/>
      <c r="F217" s="63">
        <f>F218+F220</f>
        <v>575075.5</v>
      </c>
      <c r="G217" s="63">
        <f>G218+G220</f>
        <v>230000</v>
      </c>
      <c r="H217" s="63">
        <f>H218+H220</f>
        <v>229409.97</v>
      </c>
      <c r="I217" s="5">
        <f t="shared" si="3"/>
        <v>99.7434652173913</v>
      </c>
    </row>
    <row r="218" spans="1:9" ht="22.5">
      <c r="A218" s="1"/>
      <c r="B218" s="10" t="s">
        <v>160</v>
      </c>
      <c r="C218" s="10"/>
      <c r="D218" s="30" t="s">
        <v>161</v>
      </c>
      <c r="E218" s="30"/>
      <c r="F218" s="64">
        <f>SUM(F219)</f>
        <v>520000</v>
      </c>
      <c r="G218" s="9">
        <f>SUM(G219)</f>
        <v>230000</v>
      </c>
      <c r="H218" s="9">
        <f>SUM(H219:H219)</f>
        <v>229409.97</v>
      </c>
      <c r="I218" s="8">
        <f t="shared" si="3"/>
        <v>99.7434652173913</v>
      </c>
    </row>
    <row r="219" spans="1:9" ht="12.75">
      <c r="A219" s="1"/>
      <c r="B219" s="1"/>
      <c r="C219" s="78" t="s">
        <v>23</v>
      </c>
      <c r="D219" s="35" t="s">
        <v>24</v>
      </c>
      <c r="E219" s="19"/>
      <c r="F219" s="40">
        <v>520000</v>
      </c>
      <c r="G219" s="36">
        <v>230000</v>
      </c>
      <c r="H219" s="36">
        <v>229409.97</v>
      </c>
      <c r="I219" s="4">
        <f t="shared" si="3"/>
        <v>99.7434652173913</v>
      </c>
    </row>
    <row r="220" spans="1:9" ht="22.5">
      <c r="A220" s="1"/>
      <c r="B220" s="10" t="s">
        <v>196</v>
      </c>
      <c r="C220" s="79"/>
      <c r="D220" s="77" t="s">
        <v>126</v>
      </c>
      <c r="E220" s="30"/>
      <c r="F220" s="64">
        <f>F221</f>
        <v>55075.5</v>
      </c>
      <c r="G220" s="64">
        <f>G221</f>
        <v>0</v>
      </c>
      <c r="H220" s="64">
        <f>H221</f>
        <v>0</v>
      </c>
      <c r="I220" s="8">
        <v>0</v>
      </c>
    </row>
    <row r="221" spans="1:9" ht="57" customHeight="1">
      <c r="A221" s="1"/>
      <c r="B221" s="1"/>
      <c r="C221" s="86">
        <v>6270</v>
      </c>
      <c r="D221" s="72" t="s">
        <v>201</v>
      </c>
      <c r="E221" s="19"/>
      <c r="F221" s="40">
        <v>55075.5</v>
      </c>
      <c r="G221" s="36">
        <v>0</v>
      </c>
      <c r="H221" s="36">
        <v>0</v>
      </c>
      <c r="I221" s="4">
        <v>0</v>
      </c>
    </row>
    <row r="222" spans="1:9" ht="12.75" hidden="1">
      <c r="A222" s="6" t="s">
        <v>162</v>
      </c>
      <c r="B222" s="6"/>
      <c r="C222" s="6"/>
      <c r="D222" s="28" t="s">
        <v>163</v>
      </c>
      <c r="E222" s="28"/>
      <c r="F222" s="63">
        <f>SUM(F223)</f>
        <v>0</v>
      </c>
      <c r="G222" s="29">
        <f>SUM(G223)</f>
        <v>0</v>
      </c>
      <c r="H222" s="29">
        <f>SUM(H223)</f>
        <v>0</v>
      </c>
      <c r="I222" s="5" t="e">
        <f t="shared" si="3"/>
        <v>#DIV/0!</v>
      </c>
    </row>
    <row r="223" spans="1:9" ht="22.5" hidden="1">
      <c r="A223" s="1"/>
      <c r="B223" s="10" t="s">
        <v>164</v>
      </c>
      <c r="C223" s="10"/>
      <c r="D223" s="30" t="s">
        <v>165</v>
      </c>
      <c r="E223" s="30"/>
      <c r="F223" s="64">
        <f>SUM(F224:F225)</f>
        <v>0</v>
      </c>
      <c r="G223" s="39">
        <f>SUM(G224:G225)</f>
        <v>0</v>
      </c>
      <c r="H223" s="39">
        <f>SUM(H224:H225)</f>
        <v>0</v>
      </c>
      <c r="I223" s="8" t="e">
        <f t="shared" si="3"/>
        <v>#DIV/0!</v>
      </c>
    </row>
    <row r="224" spans="1:9" ht="45" hidden="1">
      <c r="A224" s="1"/>
      <c r="B224" s="1"/>
      <c r="C224" s="54" t="s">
        <v>31</v>
      </c>
      <c r="D224" s="35" t="s">
        <v>207</v>
      </c>
      <c r="E224" s="19"/>
      <c r="F224" s="40"/>
      <c r="G224" s="36"/>
      <c r="H224" s="36"/>
      <c r="I224" s="4" t="e">
        <f t="shared" si="3"/>
        <v>#DIV/0!</v>
      </c>
    </row>
    <row r="225" spans="1:9" ht="33.75" hidden="1">
      <c r="A225" s="1"/>
      <c r="B225" s="1"/>
      <c r="C225" s="45" t="s">
        <v>33</v>
      </c>
      <c r="D225" s="46" t="s">
        <v>34</v>
      </c>
      <c r="E225" s="19"/>
      <c r="F225" s="40"/>
      <c r="G225" s="36"/>
      <c r="H225" s="36"/>
      <c r="I225" s="4" t="e">
        <f t="shared" si="3"/>
        <v>#DIV/0!</v>
      </c>
    </row>
    <row r="226" spans="1:9" ht="12.75" customHeight="1">
      <c r="A226" s="104" t="s">
        <v>166</v>
      </c>
      <c r="B226" s="105"/>
      <c r="C226" s="105"/>
      <c r="D226" s="106"/>
      <c r="E226" s="21"/>
      <c r="F226" s="40">
        <f>F7+F15+F18+F30+F38+F56+F76+F89+F97+F106+F159+F165+F195+F217+F222+F204+F72+F52</f>
        <v>57365230</v>
      </c>
      <c r="G226" s="40">
        <f>G7+G15+G18+G30+G38+G56+G76+G89+G97+G106+G159+G165+G195+G217+G222+G204+G72+G52</f>
        <v>61074473.02</v>
      </c>
      <c r="H226" s="40">
        <f>H7+H15+H18+H30+H38+H56+H76+H89+H97+H106+H159+H165+H195+H217+H222+H204+H72+H52</f>
        <v>57934513.32</v>
      </c>
      <c r="I226" s="4">
        <f t="shared" si="3"/>
        <v>94.85880181238443</v>
      </c>
    </row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</sheetData>
  <mergeCells count="3">
    <mergeCell ref="F1:I1"/>
    <mergeCell ref="A4:I4"/>
    <mergeCell ref="A226:D22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8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b.sadowska</cp:lastModifiedBy>
  <cp:lastPrinted>2014-03-27T15:56:18Z</cp:lastPrinted>
  <dcterms:created xsi:type="dcterms:W3CDTF">1997-02-26T13:46:56Z</dcterms:created>
  <dcterms:modified xsi:type="dcterms:W3CDTF">2014-03-27T15:58:31Z</dcterms:modified>
  <cp:category/>
  <cp:version/>
  <cp:contentType/>
  <cp:contentStatus/>
</cp:coreProperties>
</file>