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ulpit\Przetargi 2018\IZP.272.3.2018 Przetarg na gaz\Do wrzucenia\"/>
    </mc:Choice>
  </mc:AlternateContent>
  <bookViews>
    <workbookView xWindow="0" yWindow="0" windowWidth="28800" windowHeight="12435"/>
  </bookViews>
  <sheets>
    <sheet name="wykaz obiektów zamawiającego" sheetId="1" r:id="rId1"/>
  </sheets>
  <definedNames>
    <definedName name="_xlnm.Print_Area" localSheetId="0">'wykaz obiektów zamawiającego'!$A$1:$AD$23</definedName>
  </definedNames>
  <calcPr calcId="152511"/>
</workbook>
</file>

<file path=xl/calcChain.xml><?xml version="1.0" encoding="utf-8"?>
<calcChain xmlns="http://schemas.openxmlformats.org/spreadsheetml/2006/main">
  <c r="W22" i="1" l="1"/>
  <c r="W7" i="1" l="1"/>
  <c r="W12" i="1"/>
  <c r="W14" i="1"/>
  <c r="W5" i="1"/>
  <c r="W8" i="1"/>
  <c r="W10" i="1"/>
  <c r="W9" i="1" l="1"/>
  <c r="K18" i="1"/>
  <c r="W18" i="1"/>
  <c r="V18" i="1"/>
  <c r="U18" i="1"/>
  <c r="T18" i="1"/>
  <c r="S18" i="1"/>
  <c r="R18" i="1"/>
  <c r="Q18" i="1"/>
  <c r="P18" i="1"/>
  <c r="O18" i="1"/>
  <c r="N18" i="1"/>
  <c r="M18" i="1"/>
  <c r="L18" i="1"/>
  <c r="W15" i="1"/>
  <c r="W17" i="1"/>
  <c r="K21" i="1" l="1"/>
  <c r="L21" i="1"/>
  <c r="M21" i="1"/>
  <c r="N21" i="1"/>
  <c r="O21" i="1"/>
  <c r="P21" i="1"/>
  <c r="Q21" i="1"/>
  <c r="R21" i="1"/>
  <c r="S21" i="1"/>
  <c r="T21" i="1"/>
  <c r="U21" i="1"/>
  <c r="V21" i="1"/>
  <c r="K6" i="1"/>
  <c r="L6" i="1"/>
  <c r="M6" i="1"/>
  <c r="N6" i="1"/>
  <c r="O6" i="1"/>
  <c r="P6" i="1"/>
  <c r="Q6" i="1"/>
  <c r="R6" i="1"/>
  <c r="S6" i="1"/>
  <c r="T6" i="1"/>
  <c r="U6" i="1"/>
  <c r="V6" i="1"/>
  <c r="V11" i="1"/>
  <c r="U11" i="1"/>
  <c r="T11" i="1"/>
  <c r="S11" i="1"/>
  <c r="R11" i="1"/>
  <c r="Q11" i="1"/>
  <c r="P11" i="1"/>
  <c r="O11" i="1"/>
  <c r="N11" i="1"/>
  <c r="M11" i="1"/>
  <c r="L11" i="1"/>
  <c r="K11" i="1"/>
  <c r="W6" i="1" l="1"/>
  <c r="K13" i="1" l="1"/>
  <c r="L13" i="1"/>
  <c r="M13" i="1"/>
  <c r="N13" i="1"/>
  <c r="O13" i="1"/>
  <c r="P13" i="1"/>
  <c r="Q13" i="1"/>
  <c r="R13" i="1"/>
  <c r="S13" i="1"/>
  <c r="T13" i="1"/>
  <c r="U13" i="1"/>
  <c r="V13" i="1"/>
  <c r="W19" i="1" l="1"/>
  <c r="W21" i="1" s="1"/>
  <c r="W13" i="1"/>
  <c r="W11" i="1" l="1"/>
  <c r="W16" i="1"/>
  <c r="V16" i="1"/>
  <c r="K16" i="1" l="1"/>
  <c r="L16" i="1"/>
  <c r="M16" i="1"/>
  <c r="N16" i="1"/>
  <c r="O16" i="1"/>
  <c r="P16" i="1"/>
  <c r="Q16" i="1"/>
  <c r="R16" i="1"/>
  <c r="S16" i="1"/>
  <c r="T16" i="1"/>
  <c r="U16" i="1"/>
</calcChain>
</file>

<file path=xl/sharedStrings.xml><?xml version="1.0" encoding="utf-8"?>
<sst xmlns="http://schemas.openxmlformats.org/spreadsheetml/2006/main" count="213" uniqueCount="105">
  <si>
    <t>Pl. Jana Sobieskiego 2, 56-100 Wołów</t>
  </si>
  <si>
    <t>RAZEM</t>
  </si>
  <si>
    <t>rodzaj dodychczasowej umowy</t>
  </si>
  <si>
    <t>procedura zmiany sprzedawcy</t>
  </si>
  <si>
    <t>lp.</t>
  </si>
  <si>
    <t>okres obowiązywania dotychczasowej umowy</t>
  </si>
  <si>
    <t>ul. Inwalidów Wojennych 10, 56-100 Wołów</t>
  </si>
  <si>
    <t>obecny sprzedawca gazu</t>
  </si>
  <si>
    <t>termin rozpoczęcia sprzedaży gazu</t>
  </si>
  <si>
    <t>adres pkt poboru gazu</t>
  </si>
  <si>
    <t>rodzaj przyszłej umowy</t>
  </si>
  <si>
    <t>Przeznaczenie gazu</t>
  </si>
  <si>
    <t>Układ pomiarowy</t>
  </si>
  <si>
    <t>Plac Piastowski 2,                  
 56-100 Wołów</t>
  </si>
  <si>
    <t>ul. Inwalidów Wojennych 24, 
56-100 Wołów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</si>
  <si>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</si>
  <si>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</si>
  <si>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</si>
  <si>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</si>
  <si>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</si>
  <si>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</si>
  <si>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</si>
  <si>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</si>
  <si>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</si>
  <si>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</si>
  <si>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</si>
  <si>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</si>
  <si>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ul. Zwycięstwa 7 m 3;
56-120
 Brzeg Dolny</t>
  </si>
  <si>
    <t>ŁĄCZNIE</t>
  </si>
  <si>
    <t>akcyza
ZW-zwolniony
P-płatnik</t>
  </si>
  <si>
    <t>moc umowna kWh/h</t>
  </si>
  <si>
    <t xml:space="preserve">ul. 1 Maja 21, 
56-120 
Brzeg Dolny
</t>
  </si>
  <si>
    <t>ODBIORCA</t>
  </si>
  <si>
    <t xml:space="preserve">Starostwo Powiatowe                                                 w Wołowie,                                                 Plac Piastowski 2,                          56-100 Wołów
</t>
  </si>
  <si>
    <t xml:space="preserve">Zespołu Szkół Specjalnych i Placówek Oświatowych w Wołowie, ul. Inwalidów Wojennych 10,                        56-100 Wołów
</t>
  </si>
  <si>
    <t xml:space="preserve">Powiatowe Centrum Pomocy Rodzinie w Wołowie, 
ul. Inwalidów Wojennych 24, 56-100 Wołów
</t>
  </si>
  <si>
    <t xml:space="preserve">Zespół Placówek Resocjalizacyjnych w Brzegu Dolnym, ul. 1 Maja 21, 56-120 Brzeg Dolny
</t>
  </si>
  <si>
    <t xml:space="preserve">Liceum Ogólnokształcące im. Mikołaja Kopernika w Wołowie, Pl. Jana III Sobieskiego 2, 
56-100 Wołów
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</si>
  <si>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</si>
  <si>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</si>
  <si>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Powiat Wołowski, 56-100 Wołów, pl.Piastowski 2, NIP: 988-02-19-208</t>
  </si>
  <si>
    <t>Liceum Ogólnokształcące im. Mikołaja Kopernika w Wołowie, Pl. Jana III Sobieskiego 2, 
56-100 Wołów</t>
  </si>
  <si>
    <t>Centrum Kształcenia Zawodowego i Ustawicznego w Wołowie
ul. T. Kościuszki 27,
56-100 Wołów</t>
  </si>
  <si>
    <t>ul. T. Kościuszki 27,
56-100 Wołów</t>
  </si>
  <si>
    <t>wykorzystanie na potrzeby własne:
ogrzewanie obiektu szkolnego, podgrzewanie wody, kuchenka 4 palnikowa</t>
  </si>
  <si>
    <t>gazomierz
 1 szt.</t>
  </si>
  <si>
    <t>do 110</t>
  </si>
  <si>
    <t>kompleksowa</t>
  </si>
  <si>
    <t>31.03.2017r.</t>
  </si>
  <si>
    <t>01.04.2017r.</t>
  </si>
  <si>
    <t>ZW</t>
  </si>
  <si>
    <t>druga</t>
  </si>
  <si>
    <t xml:space="preserve">wykorzystanie na potrzeby własne:
ogrzewanie obiektu </t>
  </si>
  <si>
    <t>HEG: W - 4
OSD: W - 4</t>
  </si>
  <si>
    <t xml:space="preserve">HERMES 
ENERGY
GROUP
</t>
  </si>
  <si>
    <t>wykorzystanie
 na potrzeby własne:
ogrzewanie obiektu, podgrzewanie wody</t>
  </si>
  <si>
    <t>wykorzystanie
 na potrzeby własne:
piec c.o. dwufunkcyjny i kuchenka 4 palnikowa</t>
  </si>
  <si>
    <t>00M6G413000002535</t>
  </si>
  <si>
    <t>14AG413026331066</t>
  </si>
  <si>
    <t>HEG: W - 3.9
OSD: W - 3.9</t>
  </si>
  <si>
    <t>HEG: W - 3.6
OSD: W - 3.6</t>
  </si>
  <si>
    <t>wykorzystanie
 na potrzeby własne:
podgrzewanie wody</t>
  </si>
  <si>
    <t>wykorzystanie na potrzeby własne:
ogrzewanie obiektu</t>
  </si>
  <si>
    <t>gazomierz 1szt.</t>
  </si>
  <si>
    <t>HEG: W-5
OSD: W-5.1</t>
  </si>
  <si>
    <t>wykorzystanie
 na potrzeby własne:
pracownia gastronomiczna - kuchenki gazowe, podgrzewanie wody</t>
  </si>
  <si>
    <t>HEG: W - 1.1
OSD: W-1.1</t>
  </si>
  <si>
    <t>W-1.1</t>
  </si>
  <si>
    <t>W-4</t>
  </si>
  <si>
    <t>W-3.9</t>
  </si>
  <si>
    <t>W-3.6</t>
  </si>
  <si>
    <t>kuchnia, w tym (2 kuchenki gazowe 4 - palnikowe, 2 taborety gazowe + 1 podgrzewacz wody</t>
  </si>
  <si>
    <t>W-5.1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</si>
  <si>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</si>
  <si>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</si>
  <si>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HERMES 
ENERGY
GROUP S.A.</t>
  </si>
  <si>
    <t xml:space="preserve">HERMES 
ENERGY
GROUP S.A.
</t>
  </si>
  <si>
    <t>kolejna</t>
  </si>
  <si>
    <t>pierwsza*</t>
  </si>
  <si>
    <t>LISTA OBIEKTÓW ZAMAWIAJĄCEGO</t>
  </si>
  <si>
    <t xml:space="preserve">PGNiG.
</t>
  </si>
  <si>
    <t xml:space="preserve">aktualna
grupa taryfowa wg operatora </t>
  </si>
  <si>
    <r>
      <t xml:space="preserve">NR  licznika/
</t>
    </r>
    <r>
      <rPr>
        <sz val="8"/>
        <color theme="4"/>
        <rFont val="Arial"/>
        <family val="2"/>
        <charset val="238"/>
      </rPr>
      <t>nr punktu odbioru gazu (OSD)</t>
    </r>
  </si>
  <si>
    <r>
      <t xml:space="preserve">5523098/
</t>
    </r>
    <r>
      <rPr>
        <sz val="9"/>
        <color theme="4"/>
        <rFont val="Arial"/>
        <family val="2"/>
        <charset val="238"/>
      </rPr>
      <t>9020030098</t>
    </r>
  </si>
  <si>
    <r>
      <t xml:space="preserve">2203582/
</t>
    </r>
    <r>
      <rPr>
        <sz val="9"/>
        <color theme="4"/>
        <rFont val="Arial"/>
        <family val="2"/>
        <charset val="238"/>
      </rPr>
      <t>5463048210</t>
    </r>
  </si>
  <si>
    <r>
      <t xml:space="preserve">15KBKG25
33531995550/
</t>
    </r>
    <r>
      <rPr>
        <sz val="9"/>
        <color theme="4"/>
        <rFont val="Arial"/>
        <family val="2"/>
        <charset val="238"/>
      </rPr>
      <t>5463048047</t>
    </r>
  </si>
  <si>
    <r>
      <t xml:space="preserve">00MG25
33500000226/
</t>
    </r>
    <r>
      <rPr>
        <sz val="9"/>
        <color theme="4"/>
        <rFont val="Arial"/>
        <family val="2"/>
        <charset val="238"/>
      </rPr>
      <t>5463048111</t>
    </r>
    <r>
      <rPr>
        <sz val="9"/>
        <rFont val="Arial"/>
        <family val="2"/>
        <charset val="238"/>
      </rPr>
      <t xml:space="preserve">
</t>
    </r>
  </si>
  <si>
    <r>
      <t xml:space="preserve">99/G4
25001628842/
</t>
    </r>
    <r>
      <rPr>
        <sz val="9"/>
        <color theme="4"/>
        <rFont val="Arial"/>
        <family val="2"/>
        <charset val="238"/>
      </rPr>
      <t>5462500191</t>
    </r>
  </si>
  <si>
    <r>
      <t xml:space="preserve">5463008142/
</t>
    </r>
    <r>
      <rPr>
        <sz val="9"/>
        <color theme="4"/>
        <rFont val="Arial"/>
        <family val="2"/>
        <charset val="238"/>
      </rPr>
      <t>5463008142</t>
    </r>
  </si>
  <si>
    <r>
      <t xml:space="preserve">5462500164/
</t>
    </r>
    <r>
      <rPr>
        <sz val="9"/>
        <color theme="4"/>
        <rFont val="Arial"/>
        <family val="2"/>
        <charset val="238"/>
      </rPr>
      <t>5462500164</t>
    </r>
  </si>
  <si>
    <r>
      <t xml:space="preserve">12MUGG4
13000111668/
</t>
    </r>
    <r>
      <rPr>
        <sz val="9"/>
        <color theme="4"/>
        <rFont val="Arial"/>
        <family val="2"/>
        <charset val="238"/>
      </rPr>
      <t>5463048113</t>
    </r>
  </si>
  <si>
    <r>
      <rPr>
        <b/>
        <sz val="9"/>
        <color theme="4"/>
        <rFont val="Arial"/>
        <family val="2"/>
        <charset val="238"/>
      </rPr>
      <t>PGNiG:</t>
    </r>
    <r>
      <rPr>
        <b/>
        <sz val="9"/>
        <rFont val="Arial"/>
        <family val="2"/>
        <charset val="238"/>
      </rPr>
      <t xml:space="preserve"> W-3.6
OSD: W - 3.6</t>
    </r>
  </si>
  <si>
    <t>Załącznik nr 1  do umowy nr ….. z dnia ……………………………………….</t>
  </si>
  <si>
    <t>30.04.2018r.</t>
  </si>
  <si>
    <t>01.05.2018r.</t>
  </si>
  <si>
    <t>kotłownia do celów grzewczych (3 piece)</t>
  </si>
  <si>
    <t>PGNiG: W - 6
OSD: W-6.</t>
  </si>
  <si>
    <t>W-6</t>
  </si>
  <si>
    <t>Prognoza zużycia gazu w 2018 (kWh)</t>
  </si>
  <si>
    <t>RAZEM 
2018r.
kWh</t>
  </si>
  <si>
    <r>
      <t xml:space="preserve">12MUGG4
13000263476/
</t>
    </r>
    <r>
      <rPr>
        <sz val="9"/>
        <color theme="4"/>
        <rFont val="Arial"/>
        <family val="2"/>
        <charset val="238"/>
      </rPr>
      <t>5463048158</t>
    </r>
  </si>
  <si>
    <t>75021954/ 9020030007</t>
  </si>
  <si>
    <t xml:space="preserve">gazomierz      1 szt.              </t>
  </si>
  <si>
    <t>*Zamawiający sam wypowiedział umowę z okresem obowiązywania do 30.04.2018r.</t>
  </si>
  <si>
    <t>IZP.272.3.2018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</si>
</sst>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9"/>
      <color theme="4"/>
      <name val="Arial"/>
      <family val="2"/>
      <charset val="238"/>
    </font>
    <font>
      <sz val="8"/>
      <color theme="4"/>
      <name val="Arial"/>
      <family val="2"/>
      <charset val="238"/>
    </font>
    <font>
      <sz val="9"/>
      <color theme="4"/>
      <name val="Arial"/>
      <family val="2"/>
      <charset val="238"/>
    </font>
    <font>
      <b/>
      <sz val="9"/>
      <color theme="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DCE6F2"/>
        <bgColor rgb="FFDDDDDD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1" fontId="6" fillId="5" borderId="2" xfId="0" quotePrefix="1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1" fillId="0" borderId="0" xfId="0" applyNumberFormat="1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NumberFormat="1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 wrapText="1"/>
    </xf>
    <xf numFmtId="164" fontId="4" fillId="9" borderId="6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/>
    </xf>
    <xf numFmtId="0" fontId="7" fillId="7" borderId="2" xfId="0" applyNumberFormat="1" applyFont="1" applyFill="1" applyBorder="1" applyAlignment="1" applyProtection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/>
    </xf>
    <xf numFmtId="0" fontId="0" fillId="0" borderId="0" xfId="0" applyFill="1"/>
    <xf numFmtId="3" fontId="5" fillId="11" borderId="2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/>
    </xf>
    <xf numFmtId="4" fontId="5" fillId="1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1" fontId="8" fillId="8" borderId="2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9" fillId="0" borderId="0" xfId="0" applyFont="1"/>
    <xf numFmtId="0" fontId="4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3" fontId="8" fillId="8" borderId="6" xfId="0" applyNumberFormat="1" applyFont="1" applyFill="1" applyBorder="1" applyAlignment="1">
      <alignment horizontal="center" vertical="center" wrapText="1"/>
    </xf>
    <xf numFmtId="4" fontId="8" fillId="8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1" fontId="4" fillId="8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3" fontId="9" fillId="0" borderId="0" xfId="0" applyNumberFormat="1" applyFont="1"/>
    <xf numFmtId="1" fontId="4" fillId="8" borderId="2" xfId="0" quotePrefix="1" applyNumberFormat="1" applyFont="1" applyFill="1" applyBorder="1" applyAlignment="1">
      <alignment horizontal="center" vertical="center" wrapText="1"/>
    </xf>
    <xf numFmtId="1" fontId="8" fillId="8" borderId="2" xfId="0" quotePrefix="1" applyNumberFormat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3" fontId="10" fillId="1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3" fontId="8" fillId="11" borderId="6" xfId="0" applyNumberFormat="1" applyFont="1" applyFill="1" applyBorder="1" applyAlignment="1">
      <alignment horizontal="center" vertical="center" wrapText="1"/>
    </xf>
    <xf numFmtId="0" fontId="4" fillId="14" borderId="6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" fontId="5" fillId="6" borderId="7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" fontId="5" fillId="6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6" fillId="15" borderId="2" xfId="0" applyNumberFormat="1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 wrapText="1"/>
    </xf>
    <xf numFmtId="1" fontId="6" fillId="15" borderId="2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6" fillId="15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12" borderId="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11" borderId="6" xfId="0" applyNumberFormat="1" applyFont="1" applyFill="1" applyBorder="1" applyAlignment="1">
      <alignment horizontal="center" vertical="center" wrapText="1"/>
    </xf>
    <xf numFmtId="1" fontId="5" fillId="11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view="pageBreakPreview" topLeftCell="A15" zoomScale="90" zoomScaleNormal="90" zoomScaleSheetLayoutView="90" workbookViewId="0">
      <selection activeCell="B23" sqref="B23:AD23"/>
    </sheetView>
  </sheetViews>
  <sheetFormatPr defaultColWidth="11.5703125" defaultRowHeight="12.75" x14ac:dyDescent="0.2"/>
  <cols>
    <col min="1" max="1" width="4.85546875" style="10" customWidth="1"/>
    <col min="2" max="2" width="23" style="1" customWidth="1"/>
    <col min="3" max="5" width="13" style="2" customWidth="1"/>
    <col min="6" max="6" width="13.28515625" style="2" customWidth="1"/>
    <col min="7" max="7" width="11.7109375" style="1" customWidth="1"/>
    <col min="8" max="8" width="15.140625" style="3" customWidth="1"/>
    <col min="9" max="9" width="13.28515625" style="3" customWidth="1"/>
    <col min="10" max="10" width="10.7109375" style="1" customWidth="1"/>
    <col min="11" max="11" width="11.5703125" style="4" customWidth="1"/>
    <col min="12" max="12" width="12.7109375" style="4" customWidth="1"/>
    <col min="13" max="13" width="13.28515625" style="4" customWidth="1"/>
    <col min="14" max="14" width="12.28515625" style="4" customWidth="1"/>
    <col min="15" max="15" width="11.7109375" style="4" customWidth="1"/>
    <col min="16" max="16" width="11" style="4" customWidth="1"/>
    <col min="17" max="17" width="8.85546875" style="4" customWidth="1"/>
    <col min="18" max="18" width="10.28515625" style="4" customWidth="1"/>
    <col min="19" max="19" width="9" style="4" customWidth="1"/>
    <col min="20" max="20" width="10.7109375" style="1" customWidth="1"/>
    <col min="21" max="21" width="9.85546875" style="1" customWidth="1"/>
    <col min="22" max="22" width="10.140625" style="1" customWidth="1"/>
    <col min="23" max="23" width="11.7109375" style="1" customWidth="1"/>
    <col min="24" max="24" width="10.85546875" style="1" customWidth="1"/>
    <col min="25" max="25" width="11.85546875" style="1" customWidth="1"/>
    <col min="26" max="26" width="9.42578125" style="1" customWidth="1"/>
    <col min="27" max="27" width="9.5703125" style="1" customWidth="1"/>
    <col min="28" max="29" width="8.7109375" style="1" customWidth="1"/>
    <col min="30" max="30" width="9.42578125" style="1" customWidth="1"/>
  </cols>
  <sheetData>
    <row r="1" spans="1:31" ht="24.75" customHeight="1" x14ac:dyDescent="0.2">
      <c r="A1" s="131" t="s">
        <v>104</v>
      </c>
      <c r="B1" s="131"/>
      <c r="C1" s="131"/>
      <c r="G1" s="130" t="s">
        <v>79</v>
      </c>
      <c r="H1" s="130"/>
      <c r="I1" s="130"/>
      <c r="J1" s="130"/>
      <c r="K1" s="130"/>
      <c r="L1" s="130"/>
      <c r="M1" s="130"/>
      <c r="N1" s="130"/>
      <c r="O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31" ht="13.5" customHeight="1" x14ac:dyDescent="0.2">
      <c r="A2" s="11"/>
      <c r="B2" s="5"/>
      <c r="C2" s="6"/>
      <c r="D2" s="6"/>
      <c r="E2" s="6"/>
      <c r="F2" s="6"/>
      <c r="X2" s="147" t="s">
        <v>92</v>
      </c>
      <c r="Y2" s="147"/>
      <c r="Z2" s="147"/>
      <c r="AA2" s="147"/>
      <c r="AB2" s="147"/>
      <c r="AC2" s="147"/>
      <c r="AD2" s="147"/>
    </row>
    <row r="3" spans="1:31" ht="21" customHeight="1" x14ac:dyDescent="0.2">
      <c r="A3" s="33"/>
      <c r="B3" s="34"/>
      <c r="C3" s="35"/>
      <c r="D3" s="35"/>
      <c r="E3" s="35"/>
      <c r="F3" s="35"/>
      <c r="G3" s="32"/>
      <c r="H3" s="31"/>
      <c r="I3" s="31"/>
      <c r="J3" s="32"/>
      <c r="K3" s="150" t="s">
        <v>98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W3" s="57"/>
      <c r="X3" s="32"/>
      <c r="Y3" s="32"/>
      <c r="Z3" s="32"/>
      <c r="AA3" s="32"/>
      <c r="AB3" s="32"/>
      <c r="AC3" s="32"/>
      <c r="AD3" s="32"/>
    </row>
    <row r="4" spans="1:31" s="12" customFormat="1" ht="129.75" customHeight="1" x14ac:dyDescent="0.2">
      <c r="A4" s="7" t="s">
        <v>4</v>
      </c>
      <c r="B4" s="7" t="s">
        <v>32</v>
      </c>
      <c r="C4" s="7" t="s">
        <v>9</v>
      </c>
      <c r="D4" s="7" t="s">
        <v>38</v>
      </c>
      <c r="E4" s="7" t="s">
        <v>39</v>
      </c>
      <c r="F4" s="17" t="s">
        <v>11</v>
      </c>
      <c r="G4" s="17" t="s">
        <v>12</v>
      </c>
      <c r="H4" s="7" t="s">
        <v>82</v>
      </c>
      <c r="I4" s="96" t="s">
        <v>81</v>
      </c>
      <c r="J4" s="30" t="s">
        <v>30</v>
      </c>
      <c r="K4" s="16" t="s">
        <v>15</v>
      </c>
      <c r="L4" s="16" t="s">
        <v>16</v>
      </c>
      <c r="M4" s="16" t="s">
        <v>17</v>
      </c>
      <c r="N4" s="16" t="s">
        <v>18</v>
      </c>
      <c r="O4" s="16" t="s">
        <v>19</v>
      </c>
      <c r="P4" s="16" t="s">
        <v>20</v>
      </c>
      <c r="Q4" s="16" t="s">
        <v>21</v>
      </c>
      <c r="R4" s="16" t="s">
        <v>22</v>
      </c>
      <c r="S4" s="16" t="s">
        <v>23</v>
      </c>
      <c r="T4" s="38" t="s">
        <v>24</v>
      </c>
      <c r="U4" s="16" t="s">
        <v>25</v>
      </c>
      <c r="V4" s="16" t="s">
        <v>26</v>
      </c>
      <c r="W4" s="55" t="s">
        <v>99</v>
      </c>
      <c r="X4" s="7" t="s">
        <v>2</v>
      </c>
      <c r="Y4" s="7" t="s">
        <v>10</v>
      </c>
      <c r="Z4" s="8" t="s">
        <v>7</v>
      </c>
      <c r="AA4" s="8" t="s">
        <v>5</v>
      </c>
      <c r="AB4" s="8" t="s">
        <v>8</v>
      </c>
      <c r="AC4" s="8" t="s">
        <v>29</v>
      </c>
      <c r="AD4" s="15" t="s">
        <v>3</v>
      </c>
    </row>
    <row r="5" spans="1:31" ht="183" customHeight="1" x14ac:dyDescent="0.2">
      <c r="A5" s="9">
        <v>1</v>
      </c>
      <c r="B5" s="14" t="s">
        <v>33</v>
      </c>
      <c r="C5" s="25" t="s">
        <v>13</v>
      </c>
      <c r="D5" s="25" t="s">
        <v>40</v>
      </c>
      <c r="E5" s="25" t="s">
        <v>33</v>
      </c>
      <c r="F5" s="18" t="s">
        <v>62</v>
      </c>
      <c r="G5" s="18" t="s">
        <v>63</v>
      </c>
      <c r="H5" s="29" t="s">
        <v>83</v>
      </c>
      <c r="I5" s="28" t="s">
        <v>64</v>
      </c>
      <c r="J5" s="56">
        <v>300</v>
      </c>
      <c r="K5" s="119">
        <v>82075</v>
      </c>
      <c r="L5" s="119">
        <v>66925</v>
      </c>
      <c r="M5" s="119">
        <v>52405</v>
      </c>
      <c r="N5" s="119">
        <v>39832</v>
      </c>
      <c r="O5" s="119">
        <v>14005</v>
      </c>
      <c r="P5" s="119">
        <v>0</v>
      </c>
      <c r="Q5" s="119">
        <v>0</v>
      </c>
      <c r="R5" s="119">
        <v>0</v>
      </c>
      <c r="S5" s="119">
        <v>11095</v>
      </c>
      <c r="T5" s="117">
        <v>38996</v>
      </c>
      <c r="U5" s="118">
        <v>56508</v>
      </c>
      <c r="V5" s="120">
        <v>67605</v>
      </c>
      <c r="W5" s="54">
        <f>SUM(K5:V5)</f>
        <v>429446</v>
      </c>
      <c r="X5" s="7" t="s">
        <v>47</v>
      </c>
      <c r="Y5" s="26" t="s">
        <v>47</v>
      </c>
      <c r="Z5" s="23" t="s">
        <v>75</v>
      </c>
      <c r="AA5" s="7" t="s">
        <v>93</v>
      </c>
      <c r="AB5" s="7" t="s">
        <v>94</v>
      </c>
      <c r="AC5" s="7" t="s">
        <v>50</v>
      </c>
      <c r="AD5" s="36" t="s">
        <v>77</v>
      </c>
    </row>
    <row r="6" spans="1:31" s="69" customFormat="1" ht="30.75" customHeight="1" x14ac:dyDescent="0.2">
      <c r="A6" s="40"/>
      <c r="B6" s="41"/>
      <c r="C6" s="51"/>
      <c r="D6" s="51"/>
      <c r="E6" s="51"/>
      <c r="F6" s="82"/>
      <c r="G6" s="83" t="s">
        <v>1</v>
      </c>
      <c r="H6" s="84" t="s">
        <v>72</v>
      </c>
      <c r="I6" s="85">
        <v>1</v>
      </c>
      <c r="J6" s="52"/>
      <c r="K6" s="85">
        <f t="shared" ref="K6:W6" si="0">K5</f>
        <v>82075</v>
      </c>
      <c r="L6" s="85">
        <f t="shared" si="0"/>
        <v>66925</v>
      </c>
      <c r="M6" s="85">
        <f t="shared" si="0"/>
        <v>52405</v>
      </c>
      <c r="N6" s="85">
        <f t="shared" si="0"/>
        <v>39832</v>
      </c>
      <c r="O6" s="85">
        <f t="shared" si="0"/>
        <v>14005</v>
      </c>
      <c r="P6" s="85">
        <f t="shared" si="0"/>
        <v>0</v>
      </c>
      <c r="Q6" s="85">
        <f t="shared" si="0"/>
        <v>0</v>
      </c>
      <c r="R6" s="85">
        <f t="shared" si="0"/>
        <v>0</v>
      </c>
      <c r="S6" s="85">
        <f t="shared" si="0"/>
        <v>11095</v>
      </c>
      <c r="T6" s="86">
        <f t="shared" si="0"/>
        <v>38996</v>
      </c>
      <c r="U6" s="87">
        <f t="shared" si="0"/>
        <v>56508</v>
      </c>
      <c r="V6" s="63">
        <f t="shared" si="0"/>
        <v>67605</v>
      </c>
      <c r="W6" s="63">
        <f t="shared" si="0"/>
        <v>429446</v>
      </c>
      <c r="X6" s="67"/>
      <c r="Y6" s="66"/>
      <c r="Z6" s="67"/>
      <c r="AA6" s="67"/>
      <c r="AB6" s="67"/>
      <c r="AC6" s="67"/>
      <c r="AD6" s="43"/>
      <c r="AE6" s="81"/>
    </row>
    <row r="7" spans="1:31" ht="186" customHeight="1" x14ac:dyDescent="0.2">
      <c r="A7" s="9">
        <v>2</v>
      </c>
      <c r="B7" s="14" t="s">
        <v>34</v>
      </c>
      <c r="C7" s="13" t="s">
        <v>6</v>
      </c>
      <c r="D7" s="13" t="s">
        <v>40</v>
      </c>
      <c r="E7" s="13" t="s">
        <v>34</v>
      </c>
      <c r="F7" s="19" t="s">
        <v>44</v>
      </c>
      <c r="G7" s="19" t="s">
        <v>45</v>
      </c>
      <c r="H7" s="29" t="s">
        <v>84</v>
      </c>
      <c r="I7" s="28" t="s">
        <v>53</v>
      </c>
      <c r="J7" s="22" t="s">
        <v>46</v>
      </c>
      <c r="K7" s="125">
        <v>24876</v>
      </c>
      <c r="L7" s="125">
        <v>36237</v>
      </c>
      <c r="M7" s="125">
        <v>10041</v>
      </c>
      <c r="N7" s="125">
        <v>15024</v>
      </c>
      <c r="O7" s="125">
        <v>2345</v>
      </c>
      <c r="P7" s="125">
        <v>919</v>
      </c>
      <c r="Q7" s="125">
        <v>45</v>
      </c>
      <c r="R7" s="125">
        <v>921</v>
      </c>
      <c r="S7" s="125">
        <v>0</v>
      </c>
      <c r="T7" s="123">
        <v>16105</v>
      </c>
      <c r="U7" s="123">
        <v>17750</v>
      </c>
      <c r="V7" s="124">
        <v>18905</v>
      </c>
      <c r="W7" s="54">
        <f>SUM(K7:V7)</f>
        <v>143168</v>
      </c>
      <c r="X7" s="7" t="s">
        <v>47</v>
      </c>
      <c r="Y7" s="26" t="s">
        <v>47</v>
      </c>
      <c r="Z7" s="23" t="s">
        <v>75</v>
      </c>
      <c r="AA7" s="7" t="s">
        <v>93</v>
      </c>
      <c r="AB7" s="7" t="s">
        <v>94</v>
      </c>
      <c r="AC7" s="7" t="s">
        <v>50</v>
      </c>
      <c r="AD7" s="36" t="s">
        <v>77</v>
      </c>
    </row>
    <row r="8" spans="1:31" ht="186" customHeight="1" x14ac:dyDescent="0.2">
      <c r="A8" s="39">
        <v>3</v>
      </c>
      <c r="B8" s="14" t="s">
        <v>37</v>
      </c>
      <c r="C8" s="13" t="s">
        <v>0</v>
      </c>
      <c r="D8" s="13" t="s">
        <v>40</v>
      </c>
      <c r="E8" s="13" t="s">
        <v>41</v>
      </c>
      <c r="F8" s="20" t="s">
        <v>52</v>
      </c>
      <c r="G8" s="19" t="s">
        <v>45</v>
      </c>
      <c r="H8" s="29" t="s">
        <v>85</v>
      </c>
      <c r="I8" s="28" t="s">
        <v>53</v>
      </c>
      <c r="J8" s="22" t="s">
        <v>46</v>
      </c>
      <c r="K8" s="143">
        <v>171120</v>
      </c>
      <c r="L8" s="144"/>
      <c r="M8" s="143">
        <v>87034</v>
      </c>
      <c r="N8" s="145"/>
      <c r="O8" s="144"/>
      <c r="P8" s="115">
        <v>0</v>
      </c>
      <c r="Q8" s="115">
        <v>0</v>
      </c>
      <c r="R8" s="115">
        <v>0</v>
      </c>
      <c r="S8" s="115">
        <v>11</v>
      </c>
      <c r="T8" s="114">
        <v>9889</v>
      </c>
      <c r="U8" s="114">
        <v>23479</v>
      </c>
      <c r="V8" s="116">
        <v>43036</v>
      </c>
      <c r="W8" s="54">
        <f>SUM(K8:V8)</f>
        <v>334569</v>
      </c>
      <c r="X8" s="7" t="s">
        <v>47</v>
      </c>
      <c r="Y8" s="26" t="s">
        <v>47</v>
      </c>
      <c r="Z8" s="23" t="s">
        <v>76</v>
      </c>
      <c r="AA8" s="7" t="s">
        <v>93</v>
      </c>
      <c r="AB8" s="7" t="s">
        <v>94</v>
      </c>
      <c r="AC8" s="7" t="s">
        <v>50</v>
      </c>
      <c r="AD8" s="36" t="s">
        <v>77</v>
      </c>
    </row>
    <row r="9" spans="1:31" ht="186" customHeight="1" x14ac:dyDescent="0.2">
      <c r="A9" s="39">
        <v>4</v>
      </c>
      <c r="B9" s="13" t="s">
        <v>73</v>
      </c>
      <c r="C9" s="37" t="s">
        <v>74</v>
      </c>
      <c r="D9" s="37" t="s">
        <v>40</v>
      </c>
      <c r="E9" s="37" t="s">
        <v>73</v>
      </c>
      <c r="F9" s="20" t="s">
        <v>55</v>
      </c>
      <c r="G9" s="20" t="s">
        <v>45</v>
      </c>
      <c r="H9" s="27" t="s">
        <v>86</v>
      </c>
      <c r="I9" s="28" t="s">
        <v>53</v>
      </c>
      <c r="J9" s="22" t="s">
        <v>46</v>
      </c>
      <c r="K9" s="111">
        <v>60319</v>
      </c>
      <c r="L9" s="111">
        <v>27840</v>
      </c>
      <c r="M9" s="111">
        <v>1185</v>
      </c>
      <c r="N9" s="111">
        <v>26871</v>
      </c>
      <c r="O9" s="111">
        <v>19374</v>
      </c>
      <c r="P9" s="111">
        <v>9900</v>
      </c>
      <c r="Q9" s="111">
        <v>5367</v>
      </c>
      <c r="R9" s="111">
        <v>1898</v>
      </c>
      <c r="S9" s="140">
        <v>29387</v>
      </c>
      <c r="T9" s="141"/>
      <c r="U9" s="140">
        <v>42329</v>
      </c>
      <c r="V9" s="141"/>
      <c r="W9" s="54">
        <f>SUM(K9:V9)</f>
        <v>224470</v>
      </c>
      <c r="X9" s="7" t="s">
        <v>47</v>
      </c>
      <c r="Y9" s="26" t="s">
        <v>47</v>
      </c>
      <c r="Z9" s="23" t="s">
        <v>76</v>
      </c>
      <c r="AA9" s="7" t="s">
        <v>93</v>
      </c>
      <c r="AB9" s="7" t="s">
        <v>94</v>
      </c>
      <c r="AC9" s="7" t="s">
        <v>50</v>
      </c>
      <c r="AD9" s="36" t="s">
        <v>77</v>
      </c>
    </row>
    <row r="10" spans="1:31" ht="186" customHeight="1" x14ac:dyDescent="0.2">
      <c r="A10" s="39">
        <v>5</v>
      </c>
      <c r="B10" s="13" t="s">
        <v>36</v>
      </c>
      <c r="C10" s="37" t="s">
        <v>31</v>
      </c>
      <c r="D10" s="37" t="s">
        <v>40</v>
      </c>
      <c r="E10" s="37" t="s">
        <v>36</v>
      </c>
      <c r="F10" s="20" t="s">
        <v>61</v>
      </c>
      <c r="G10" s="19" t="s">
        <v>45</v>
      </c>
      <c r="H10" s="27" t="s">
        <v>87</v>
      </c>
      <c r="I10" s="28" t="s">
        <v>53</v>
      </c>
      <c r="J10" s="22" t="s">
        <v>46</v>
      </c>
      <c r="K10" s="112">
        <v>15405</v>
      </c>
      <c r="L10" s="110">
        <v>17215</v>
      </c>
      <c r="M10" s="128">
        <v>27003</v>
      </c>
      <c r="N10" s="142"/>
      <c r="O10" s="129"/>
      <c r="P10" s="112">
        <v>15353</v>
      </c>
      <c r="Q10" s="112">
        <v>12161</v>
      </c>
      <c r="R10" s="112">
        <v>6578</v>
      </c>
      <c r="S10" s="112">
        <v>12397</v>
      </c>
      <c r="T10" s="110">
        <v>12868</v>
      </c>
      <c r="U10" s="110">
        <v>13583</v>
      </c>
      <c r="V10" s="110">
        <v>17020</v>
      </c>
      <c r="W10" s="54">
        <f>SUM(K10:V10)</f>
        <v>149583</v>
      </c>
      <c r="X10" s="7" t="s">
        <v>47</v>
      </c>
      <c r="Y10" s="26" t="s">
        <v>47</v>
      </c>
      <c r="Z10" s="23" t="s">
        <v>76</v>
      </c>
      <c r="AA10" s="7" t="s">
        <v>93</v>
      </c>
      <c r="AB10" s="7" t="s">
        <v>94</v>
      </c>
      <c r="AC10" s="7" t="s">
        <v>50</v>
      </c>
      <c r="AD10" s="36" t="s">
        <v>77</v>
      </c>
    </row>
    <row r="11" spans="1:31" s="69" customFormat="1" ht="24.75" customHeight="1" x14ac:dyDescent="0.2">
      <c r="A11" s="40"/>
      <c r="B11" s="41"/>
      <c r="C11" s="41"/>
      <c r="D11" s="41"/>
      <c r="E11" s="41"/>
      <c r="F11" s="60"/>
      <c r="G11" s="64" t="s">
        <v>1</v>
      </c>
      <c r="H11" s="88" t="s">
        <v>68</v>
      </c>
      <c r="I11" s="85">
        <v>4</v>
      </c>
      <c r="J11" s="42"/>
      <c r="K11" s="85">
        <f t="shared" ref="K11:V11" si="1">SUM(K7:K10)</f>
        <v>271720</v>
      </c>
      <c r="L11" s="85">
        <f t="shared" si="1"/>
        <v>81292</v>
      </c>
      <c r="M11" s="85">
        <f t="shared" si="1"/>
        <v>125263</v>
      </c>
      <c r="N11" s="85">
        <f t="shared" si="1"/>
        <v>41895</v>
      </c>
      <c r="O11" s="85">
        <f t="shared" si="1"/>
        <v>21719</v>
      </c>
      <c r="P11" s="85">
        <f t="shared" si="1"/>
        <v>26172</v>
      </c>
      <c r="Q11" s="85">
        <f t="shared" si="1"/>
        <v>17573</v>
      </c>
      <c r="R11" s="85">
        <f t="shared" si="1"/>
        <v>9397</v>
      </c>
      <c r="S11" s="85">
        <f t="shared" si="1"/>
        <v>41795</v>
      </c>
      <c r="T11" s="85">
        <f t="shared" si="1"/>
        <v>38862</v>
      </c>
      <c r="U11" s="85">
        <f t="shared" si="1"/>
        <v>97141</v>
      </c>
      <c r="V11" s="85">
        <f t="shared" si="1"/>
        <v>78961</v>
      </c>
      <c r="W11" s="63">
        <f>W10+W9+W8+W7</f>
        <v>851790</v>
      </c>
      <c r="X11" s="66"/>
      <c r="Y11" s="66"/>
      <c r="Z11" s="67"/>
      <c r="AA11" s="67"/>
      <c r="AB11" s="67"/>
      <c r="AC11" s="67"/>
      <c r="AD11" s="43"/>
      <c r="AE11" s="81"/>
    </row>
    <row r="12" spans="1:31" ht="157.5" customHeight="1" x14ac:dyDescent="0.2">
      <c r="A12" s="39">
        <v>6</v>
      </c>
      <c r="B12" s="14" t="s">
        <v>35</v>
      </c>
      <c r="C12" s="37" t="s">
        <v>14</v>
      </c>
      <c r="D12" s="37" t="s">
        <v>40</v>
      </c>
      <c r="E12" s="37" t="s">
        <v>35</v>
      </c>
      <c r="F12" s="19" t="s">
        <v>55</v>
      </c>
      <c r="G12" s="19" t="s">
        <v>57</v>
      </c>
      <c r="H12" s="27" t="s">
        <v>88</v>
      </c>
      <c r="I12" s="28" t="s">
        <v>59</v>
      </c>
      <c r="J12" s="22" t="s">
        <v>46</v>
      </c>
      <c r="K12" s="121">
        <v>10014</v>
      </c>
      <c r="L12" s="121">
        <v>6324</v>
      </c>
      <c r="M12" s="121">
        <v>9456</v>
      </c>
      <c r="N12" s="121">
        <v>6871</v>
      </c>
      <c r="O12" s="127">
        <v>6850</v>
      </c>
      <c r="P12" s="127"/>
      <c r="Q12" s="127">
        <v>1044</v>
      </c>
      <c r="R12" s="127"/>
      <c r="S12" s="127">
        <v>11586</v>
      </c>
      <c r="T12" s="127"/>
      <c r="U12" s="127"/>
      <c r="V12" s="122">
        <v>10014</v>
      </c>
      <c r="W12" s="54">
        <f>SUM(K12:V12)</f>
        <v>62159</v>
      </c>
      <c r="X12" s="7" t="s">
        <v>47</v>
      </c>
      <c r="Y12" s="26" t="s">
        <v>47</v>
      </c>
      <c r="Z12" s="23" t="s">
        <v>76</v>
      </c>
      <c r="AA12" s="7" t="s">
        <v>93</v>
      </c>
      <c r="AB12" s="7" t="s">
        <v>94</v>
      </c>
      <c r="AC12" s="7" t="s">
        <v>50</v>
      </c>
      <c r="AD12" s="36" t="s">
        <v>77</v>
      </c>
    </row>
    <row r="13" spans="1:31" s="69" customFormat="1" ht="20.25" customHeight="1" x14ac:dyDescent="0.2">
      <c r="A13" s="44"/>
      <c r="B13" s="41"/>
      <c r="C13" s="45"/>
      <c r="D13" s="45"/>
      <c r="E13" s="45"/>
      <c r="F13" s="79"/>
      <c r="G13" s="64" t="s">
        <v>1</v>
      </c>
      <c r="H13" s="80" t="s">
        <v>69</v>
      </c>
      <c r="I13" s="63">
        <v>1</v>
      </c>
      <c r="J13" s="42"/>
      <c r="K13" s="65">
        <f>K12</f>
        <v>10014</v>
      </c>
      <c r="L13" s="65">
        <f t="shared" ref="L13:V13" si="2">L12</f>
        <v>6324</v>
      </c>
      <c r="M13" s="65">
        <f t="shared" si="2"/>
        <v>9456</v>
      </c>
      <c r="N13" s="65">
        <f t="shared" si="2"/>
        <v>6871</v>
      </c>
      <c r="O13" s="65">
        <f t="shared" si="2"/>
        <v>6850</v>
      </c>
      <c r="P13" s="65">
        <f t="shared" si="2"/>
        <v>0</v>
      </c>
      <c r="Q13" s="65">
        <f t="shared" si="2"/>
        <v>1044</v>
      </c>
      <c r="R13" s="65">
        <f t="shared" si="2"/>
        <v>0</v>
      </c>
      <c r="S13" s="65">
        <f t="shared" si="2"/>
        <v>11586</v>
      </c>
      <c r="T13" s="65">
        <f t="shared" si="2"/>
        <v>0</v>
      </c>
      <c r="U13" s="65">
        <f t="shared" si="2"/>
        <v>0</v>
      </c>
      <c r="V13" s="65">
        <f t="shared" si="2"/>
        <v>10014</v>
      </c>
      <c r="W13" s="63">
        <f>W12</f>
        <v>62159</v>
      </c>
      <c r="X13" s="66"/>
      <c r="Y13" s="66"/>
      <c r="Z13" s="67"/>
      <c r="AA13" s="67"/>
      <c r="AB13" s="67"/>
      <c r="AC13" s="67"/>
      <c r="AD13" s="43"/>
      <c r="AE13" s="81"/>
    </row>
    <row r="14" spans="1:31" ht="161.25" customHeight="1" x14ac:dyDescent="0.2">
      <c r="A14" s="39">
        <v>7</v>
      </c>
      <c r="B14" s="14" t="s">
        <v>35</v>
      </c>
      <c r="C14" s="37" t="s">
        <v>27</v>
      </c>
      <c r="D14" s="37" t="s">
        <v>40</v>
      </c>
      <c r="E14" s="37" t="s">
        <v>35</v>
      </c>
      <c r="F14" s="19" t="s">
        <v>56</v>
      </c>
      <c r="G14" s="19" t="s">
        <v>58</v>
      </c>
      <c r="H14" s="27" t="s">
        <v>89</v>
      </c>
      <c r="I14" s="28" t="s">
        <v>60</v>
      </c>
      <c r="J14" s="22" t="s">
        <v>46</v>
      </c>
      <c r="K14" s="113">
        <v>4844</v>
      </c>
      <c r="L14" s="113">
        <v>3860</v>
      </c>
      <c r="M14" s="113">
        <v>1206</v>
      </c>
      <c r="N14" s="126">
        <v>2631</v>
      </c>
      <c r="O14" s="126"/>
      <c r="P14" s="126">
        <v>334</v>
      </c>
      <c r="Q14" s="126"/>
      <c r="R14" s="146">
        <v>348</v>
      </c>
      <c r="S14" s="146"/>
      <c r="T14" s="127">
        <v>2820</v>
      </c>
      <c r="U14" s="127"/>
      <c r="V14" s="113">
        <v>4844</v>
      </c>
      <c r="W14" s="54">
        <f>SUM(K14:V14)</f>
        <v>20887</v>
      </c>
      <c r="X14" s="7" t="s">
        <v>47</v>
      </c>
      <c r="Y14" s="26" t="s">
        <v>47</v>
      </c>
      <c r="Z14" s="23" t="s">
        <v>76</v>
      </c>
      <c r="AA14" s="7" t="s">
        <v>93</v>
      </c>
      <c r="AB14" s="7" t="s">
        <v>94</v>
      </c>
      <c r="AC14" s="7" t="s">
        <v>50</v>
      </c>
      <c r="AD14" s="36" t="s">
        <v>77</v>
      </c>
    </row>
    <row r="15" spans="1:31" ht="182.25" customHeight="1" x14ac:dyDescent="0.2">
      <c r="A15" s="24">
        <v>8</v>
      </c>
      <c r="B15" s="14" t="s">
        <v>42</v>
      </c>
      <c r="C15" s="37" t="s">
        <v>43</v>
      </c>
      <c r="D15" s="92" t="s">
        <v>40</v>
      </c>
      <c r="E15" s="14" t="s">
        <v>42</v>
      </c>
      <c r="F15" s="20" t="s">
        <v>71</v>
      </c>
      <c r="G15" s="19" t="s">
        <v>45</v>
      </c>
      <c r="H15" s="27" t="s">
        <v>100</v>
      </c>
      <c r="I15" s="28" t="s">
        <v>91</v>
      </c>
      <c r="J15" s="22" t="s">
        <v>46</v>
      </c>
      <c r="K15" s="128">
        <v>7019</v>
      </c>
      <c r="L15" s="129"/>
      <c r="M15" s="107">
        <v>3378</v>
      </c>
      <c r="N15" s="107">
        <v>3378</v>
      </c>
      <c r="O15" s="107">
        <v>3378</v>
      </c>
      <c r="P15" s="107">
        <v>3509.5</v>
      </c>
      <c r="Q15" s="107">
        <v>3509.5</v>
      </c>
      <c r="R15" s="107">
        <v>3509.5</v>
      </c>
      <c r="S15" s="128">
        <v>7362</v>
      </c>
      <c r="T15" s="129"/>
      <c r="U15" s="108">
        <v>3681</v>
      </c>
      <c r="V15" s="107">
        <v>3681</v>
      </c>
      <c r="W15" s="54">
        <f>SUM(K15:V15)</f>
        <v>42405.5</v>
      </c>
      <c r="X15" s="7" t="s">
        <v>47</v>
      </c>
      <c r="Y15" s="26" t="s">
        <v>47</v>
      </c>
      <c r="Z15" s="23" t="s">
        <v>76</v>
      </c>
      <c r="AA15" s="7" t="s">
        <v>93</v>
      </c>
      <c r="AB15" s="7" t="s">
        <v>94</v>
      </c>
      <c r="AC15" s="7" t="s">
        <v>50</v>
      </c>
      <c r="AD15" s="36" t="s">
        <v>77</v>
      </c>
      <c r="AE15" s="53"/>
    </row>
    <row r="16" spans="1:31" s="69" customFormat="1" ht="25.5" customHeight="1" x14ac:dyDescent="0.2">
      <c r="A16" s="46"/>
      <c r="B16" s="47"/>
      <c r="C16" s="48"/>
      <c r="D16" s="48"/>
      <c r="E16" s="48"/>
      <c r="F16" s="70"/>
      <c r="G16" s="71" t="s">
        <v>1</v>
      </c>
      <c r="H16" s="72" t="s">
        <v>70</v>
      </c>
      <c r="I16" s="73">
        <v>2</v>
      </c>
      <c r="J16" s="49"/>
      <c r="K16" s="73">
        <f t="shared" ref="K16:U16" si="3">SUM(K14:K15)</f>
        <v>11863</v>
      </c>
      <c r="L16" s="74">
        <f t="shared" si="3"/>
        <v>3860</v>
      </c>
      <c r="M16" s="74">
        <f t="shared" si="3"/>
        <v>4584</v>
      </c>
      <c r="N16" s="74">
        <f t="shared" si="3"/>
        <v>6009</v>
      </c>
      <c r="O16" s="74">
        <f t="shared" si="3"/>
        <v>3378</v>
      </c>
      <c r="P16" s="73">
        <f t="shared" si="3"/>
        <v>3843.5</v>
      </c>
      <c r="Q16" s="73">
        <f t="shared" si="3"/>
        <v>3509.5</v>
      </c>
      <c r="R16" s="73">
        <f t="shared" si="3"/>
        <v>3857.5</v>
      </c>
      <c r="S16" s="73">
        <f t="shared" si="3"/>
        <v>7362</v>
      </c>
      <c r="T16" s="74">
        <f t="shared" si="3"/>
        <v>2820</v>
      </c>
      <c r="U16" s="74">
        <f t="shared" si="3"/>
        <v>3681</v>
      </c>
      <c r="V16" s="74">
        <f>SUM(V14:V15)</f>
        <v>8525</v>
      </c>
      <c r="W16" s="73">
        <f>W15+W14</f>
        <v>63292.5</v>
      </c>
      <c r="X16" s="75"/>
      <c r="Y16" s="75"/>
      <c r="Z16" s="76"/>
      <c r="AA16" s="76"/>
      <c r="AB16" s="76"/>
      <c r="AC16" s="77"/>
      <c r="AD16" s="50"/>
      <c r="AE16" s="78"/>
    </row>
    <row r="17" spans="1:31" s="69" customFormat="1" ht="108" customHeight="1" x14ac:dyDescent="0.2">
      <c r="A17" s="99">
        <v>9</v>
      </c>
      <c r="B17" s="14" t="s">
        <v>42</v>
      </c>
      <c r="C17" s="37" t="s">
        <v>43</v>
      </c>
      <c r="D17" s="97" t="s">
        <v>40</v>
      </c>
      <c r="E17" s="14" t="s">
        <v>42</v>
      </c>
      <c r="F17" s="100" t="s">
        <v>95</v>
      </c>
      <c r="G17" s="98" t="s">
        <v>102</v>
      </c>
      <c r="H17" s="104" t="s">
        <v>101</v>
      </c>
      <c r="I17" s="103" t="s">
        <v>96</v>
      </c>
      <c r="J17" s="102">
        <v>987</v>
      </c>
      <c r="K17" s="105">
        <v>441704</v>
      </c>
      <c r="L17" s="105">
        <v>325657</v>
      </c>
      <c r="M17" s="105">
        <v>247165</v>
      </c>
      <c r="N17" s="105">
        <v>208163</v>
      </c>
      <c r="O17" s="105">
        <v>77276</v>
      </c>
      <c r="P17" s="105">
        <v>16659</v>
      </c>
      <c r="Q17" s="105">
        <v>15152</v>
      </c>
      <c r="R17" s="105">
        <v>15359</v>
      </c>
      <c r="S17" s="105">
        <v>62244</v>
      </c>
      <c r="T17" s="106">
        <v>166580</v>
      </c>
      <c r="U17" s="106">
        <v>255642</v>
      </c>
      <c r="V17" s="105">
        <v>308212</v>
      </c>
      <c r="W17" s="101">
        <f>SUM(K17:V17)</f>
        <v>2139813</v>
      </c>
      <c r="X17" s="7" t="s">
        <v>47</v>
      </c>
      <c r="Y17" s="26" t="s">
        <v>47</v>
      </c>
      <c r="Z17" s="95" t="s">
        <v>80</v>
      </c>
      <c r="AA17" s="7" t="s">
        <v>93</v>
      </c>
      <c r="AB17" s="7" t="s">
        <v>94</v>
      </c>
      <c r="AC17" s="7" t="s">
        <v>50</v>
      </c>
      <c r="AD17" s="94" t="s">
        <v>78</v>
      </c>
      <c r="AE17" s="78"/>
    </row>
    <row r="18" spans="1:31" s="69" customFormat="1" ht="30" customHeight="1" x14ac:dyDescent="0.2">
      <c r="A18" s="46"/>
      <c r="B18" s="47"/>
      <c r="C18" s="48"/>
      <c r="D18" s="48"/>
      <c r="E18" s="48"/>
      <c r="F18" s="70"/>
      <c r="G18" s="71" t="s">
        <v>1</v>
      </c>
      <c r="H18" s="72" t="s">
        <v>97</v>
      </c>
      <c r="I18" s="73">
        <v>1</v>
      </c>
      <c r="J18" s="49"/>
      <c r="K18" s="73">
        <f t="shared" ref="K18:W18" si="4">SUM(K17)</f>
        <v>441704</v>
      </c>
      <c r="L18" s="74">
        <f t="shared" si="4"/>
        <v>325657</v>
      </c>
      <c r="M18" s="74">
        <f t="shared" si="4"/>
        <v>247165</v>
      </c>
      <c r="N18" s="74">
        <f t="shared" si="4"/>
        <v>208163</v>
      </c>
      <c r="O18" s="74">
        <f t="shared" si="4"/>
        <v>77276</v>
      </c>
      <c r="P18" s="73">
        <f t="shared" si="4"/>
        <v>16659</v>
      </c>
      <c r="Q18" s="73">
        <f t="shared" si="4"/>
        <v>15152</v>
      </c>
      <c r="R18" s="73">
        <f t="shared" si="4"/>
        <v>15359</v>
      </c>
      <c r="S18" s="73">
        <f t="shared" si="4"/>
        <v>62244</v>
      </c>
      <c r="T18" s="74">
        <f t="shared" si="4"/>
        <v>166580</v>
      </c>
      <c r="U18" s="74">
        <f t="shared" si="4"/>
        <v>255642</v>
      </c>
      <c r="V18" s="74">
        <f t="shared" si="4"/>
        <v>308212</v>
      </c>
      <c r="W18" s="73">
        <f t="shared" si="4"/>
        <v>2139813</v>
      </c>
      <c r="X18" s="75"/>
      <c r="Y18" s="75"/>
      <c r="Z18" s="76"/>
      <c r="AA18" s="76"/>
      <c r="AB18" s="76"/>
      <c r="AC18" s="77"/>
      <c r="AD18" s="50"/>
      <c r="AE18" s="78"/>
    </row>
    <row r="19" spans="1:31" ht="150" customHeight="1" x14ac:dyDescent="0.2">
      <c r="A19" s="153">
        <v>10</v>
      </c>
      <c r="B19" s="155" t="s">
        <v>73</v>
      </c>
      <c r="C19" s="157" t="s">
        <v>74</v>
      </c>
      <c r="D19" s="89" t="s">
        <v>40</v>
      </c>
      <c r="E19" s="89" t="s">
        <v>73</v>
      </c>
      <c r="F19" s="159" t="s">
        <v>65</v>
      </c>
      <c r="G19" s="159" t="s">
        <v>45</v>
      </c>
      <c r="H19" s="161" t="s">
        <v>90</v>
      </c>
      <c r="I19" s="163" t="s">
        <v>66</v>
      </c>
      <c r="J19" s="165" t="s">
        <v>46</v>
      </c>
      <c r="K19" s="167">
        <v>0</v>
      </c>
      <c r="L19" s="132">
        <v>117</v>
      </c>
      <c r="M19" s="133"/>
      <c r="N19" s="134">
        <v>43</v>
      </c>
      <c r="O19" s="135"/>
      <c r="P19" s="134">
        <v>43</v>
      </c>
      <c r="Q19" s="138"/>
      <c r="R19" s="135"/>
      <c r="S19" s="134">
        <v>43</v>
      </c>
      <c r="T19" s="135"/>
      <c r="U19" s="134">
        <v>43</v>
      </c>
      <c r="V19" s="135"/>
      <c r="W19" s="172">
        <f>SUM(K19:V20)</f>
        <v>289</v>
      </c>
      <c r="X19" s="7" t="s">
        <v>47</v>
      </c>
      <c r="Y19" s="26" t="s">
        <v>47</v>
      </c>
      <c r="Z19" s="23" t="s">
        <v>76</v>
      </c>
      <c r="AA19" s="7" t="s">
        <v>93</v>
      </c>
      <c r="AB19" s="7" t="s">
        <v>94</v>
      </c>
      <c r="AC19" s="7" t="s">
        <v>50</v>
      </c>
      <c r="AD19" s="93" t="s">
        <v>77</v>
      </c>
    </row>
    <row r="20" spans="1:31" ht="66.75" hidden="1" customHeight="1" x14ac:dyDescent="0.2">
      <c r="A20" s="154"/>
      <c r="B20" s="156"/>
      <c r="C20" s="158"/>
      <c r="D20" s="90"/>
      <c r="E20" s="90"/>
      <c r="F20" s="160"/>
      <c r="G20" s="160"/>
      <c r="H20" s="162"/>
      <c r="I20" s="164"/>
      <c r="J20" s="166"/>
      <c r="K20" s="168"/>
      <c r="L20" s="109"/>
      <c r="M20" s="109"/>
      <c r="N20" s="136"/>
      <c r="O20" s="137"/>
      <c r="P20" s="136"/>
      <c r="Q20" s="139"/>
      <c r="R20" s="137"/>
      <c r="S20" s="136"/>
      <c r="T20" s="137"/>
      <c r="U20" s="136"/>
      <c r="V20" s="137"/>
      <c r="W20" s="173"/>
      <c r="X20" s="7" t="s">
        <v>47</v>
      </c>
      <c r="Y20" s="26" t="s">
        <v>47</v>
      </c>
      <c r="Z20" s="23" t="s">
        <v>54</v>
      </c>
      <c r="AA20" s="7" t="s">
        <v>48</v>
      </c>
      <c r="AB20" s="7" t="s">
        <v>49</v>
      </c>
      <c r="AC20" s="7" t="s">
        <v>50</v>
      </c>
      <c r="AD20" s="36" t="s">
        <v>51</v>
      </c>
    </row>
    <row r="21" spans="1:31" s="69" customFormat="1" ht="31.5" customHeight="1" x14ac:dyDescent="0.2">
      <c r="A21" s="40"/>
      <c r="B21" s="41"/>
      <c r="C21" s="45"/>
      <c r="D21" s="45"/>
      <c r="E21" s="45"/>
      <c r="F21" s="60"/>
      <c r="G21" s="61" t="s">
        <v>1</v>
      </c>
      <c r="H21" s="62" t="s">
        <v>67</v>
      </c>
      <c r="I21" s="63">
        <v>1</v>
      </c>
      <c r="J21" s="42"/>
      <c r="K21" s="64">
        <f t="shared" ref="K21:W21" si="5">K19</f>
        <v>0</v>
      </c>
      <c r="L21" s="64">
        <f t="shared" si="5"/>
        <v>117</v>
      </c>
      <c r="M21" s="64">
        <f t="shared" si="5"/>
        <v>0</v>
      </c>
      <c r="N21" s="65">
        <f t="shared" si="5"/>
        <v>43</v>
      </c>
      <c r="O21" s="65">
        <f t="shared" si="5"/>
        <v>0</v>
      </c>
      <c r="P21" s="65">
        <f t="shared" si="5"/>
        <v>43</v>
      </c>
      <c r="Q21" s="65">
        <f t="shared" si="5"/>
        <v>0</v>
      </c>
      <c r="R21" s="65">
        <f t="shared" si="5"/>
        <v>0</v>
      </c>
      <c r="S21" s="65">
        <f t="shared" si="5"/>
        <v>43</v>
      </c>
      <c r="T21" s="65">
        <f t="shared" si="5"/>
        <v>0</v>
      </c>
      <c r="U21" s="65">
        <f t="shared" si="5"/>
        <v>43</v>
      </c>
      <c r="V21" s="64">
        <f t="shared" si="5"/>
        <v>0</v>
      </c>
      <c r="W21" s="64">
        <f t="shared" si="5"/>
        <v>289</v>
      </c>
      <c r="X21" s="66"/>
      <c r="Y21" s="66"/>
      <c r="Z21" s="67"/>
      <c r="AA21" s="67"/>
      <c r="AB21" s="67"/>
      <c r="AC21" s="68"/>
      <c r="AD21" s="43"/>
    </row>
    <row r="22" spans="1:31" s="59" customFormat="1" ht="33.75" customHeight="1" x14ac:dyDescent="0.2">
      <c r="A22" s="169" t="s">
        <v>28</v>
      </c>
      <c r="B22" s="170"/>
      <c r="C22" s="170"/>
      <c r="D22" s="170"/>
      <c r="E22" s="170"/>
      <c r="F22" s="170"/>
      <c r="G22" s="170"/>
      <c r="H22" s="170"/>
      <c r="I22" s="170"/>
      <c r="J22" s="171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91">
        <f>W6+W11+W13+W16+W18+W21</f>
        <v>3546789.5</v>
      </c>
    </row>
    <row r="23" spans="1:31" ht="64.5" customHeight="1" x14ac:dyDescent="0.2">
      <c r="B23" s="148" t="s">
        <v>103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1" x14ac:dyDescent="0.2">
      <c r="V24" s="21"/>
      <c r="W24" s="21"/>
    </row>
    <row r="26" spans="1:31" x14ac:dyDescent="0.2">
      <c r="V26" s="21"/>
    </row>
  </sheetData>
  <sheetProtection selectLockedCells="1" selectUnlockedCells="1"/>
  <mergeCells count="37">
    <mergeCell ref="X1:AD1"/>
    <mergeCell ref="X2:AD2"/>
    <mergeCell ref="B23:AD23"/>
    <mergeCell ref="K3:V3"/>
    <mergeCell ref="A19:A20"/>
    <mergeCell ref="B19:B20"/>
    <mergeCell ref="C19:C20"/>
    <mergeCell ref="F19:F20"/>
    <mergeCell ref="G19:G20"/>
    <mergeCell ref="H19:H20"/>
    <mergeCell ref="I19:I20"/>
    <mergeCell ref="J19:J20"/>
    <mergeCell ref="K19:K20"/>
    <mergeCell ref="A22:J22"/>
    <mergeCell ref="W19:W20"/>
    <mergeCell ref="K15:L15"/>
    <mergeCell ref="S15:T15"/>
    <mergeCell ref="T1:W1"/>
    <mergeCell ref="G1:O1"/>
    <mergeCell ref="A1:C1"/>
    <mergeCell ref="L19:M19"/>
    <mergeCell ref="N19:O20"/>
    <mergeCell ref="P19:R20"/>
    <mergeCell ref="S19:T20"/>
    <mergeCell ref="U19:V20"/>
    <mergeCell ref="S9:T9"/>
    <mergeCell ref="U9:V9"/>
    <mergeCell ref="M10:O10"/>
    <mergeCell ref="K8:L8"/>
    <mergeCell ref="M8:O8"/>
    <mergeCell ref="T14:U14"/>
    <mergeCell ref="R14:S14"/>
    <mergeCell ref="P14:Q14"/>
    <mergeCell ref="N14:O14"/>
    <mergeCell ref="O12:P12"/>
    <mergeCell ref="Q12:R12"/>
    <mergeCell ref="S12:U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7" fitToHeight="0" orientation="landscape" useFirstPageNumber="1" r:id="rId1"/>
  <headerFooter alignWithMargins="0">
    <oddHeader>&amp;L&amp;"Verdana,Pogrubiony"IZP.272.3.2018&amp;CLista obiektów Zamawiającego&amp;R&amp;"Verdana,Pogrubiony"Załącznik nr 5 do SIWZ
&amp;"Verdana,Kursywa"&amp;8
Załącznik nr 1 do umowy nr .......................</oddHeader>
    <oddFooter>&amp;CStrona &amp;P</oddFooter>
  </headerFooter>
  <rowBreaks count="1" manualBreakCount="1">
    <brk id="1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zamawiającego</vt:lpstr>
      <vt:lpstr>'wykaz obiektów zamawiającego'!Obszar_wydruku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Angelika Zdeb</cp:lastModifiedBy>
  <cp:lastPrinted>2018-03-20T08:54:02Z</cp:lastPrinted>
  <dcterms:created xsi:type="dcterms:W3CDTF">2013-10-01T16:40:41Z</dcterms:created>
  <dcterms:modified xsi:type="dcterms:W3CDTF">2018-03-20T10:27:30Z</dcterms:modified>
</cp:coreProperties>
</file>