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RZETARGI\Przetargi 2020\5.2020 GAZ 2020\"/>
    </mc:Choice>
  </mc:AlternateContent>
  <bookViews>
    <workbookView xWindow="0" yWindow="0" windowWidth="28800" windowHeight="12435" tabRatio="500"/>
  </bookViews>
  <sheets>
    <sheet name="wykaz obiektów zamawiającego" sheetId="1" r:id="rId1"/>
  </sheets>
  <calcPr calcId="152511"/>
</workbook>
</file>

<file path=xl/calcChain.xml><?xml version="1.0" encoding="utf-8"?>
<calcChain xmlns="http://schemas.openxmlformats.org/spreadsheetml/2006/main">
  <c r="S18" i="1" l="1"/>
  <c r="T18" i="1"/>
  <c r="K10" i="1" l="1"/>
  <c r="W13" i="1" l="1"/>
  <c r="V13" i="1"/>
  <c r="U13" i="1"/>
  <c r="T13" i="1"/>
  <c r="S13" i="1"/>
  <c r="R13" i="1"/>
  <c r="Q13" i="1"/>
  <c r="P13" i="1"/>
  <c r="O13" i="1"/>
  <c r="N13" i="1"/>
  <c r="M13" i="1"/>
  <c r="K13" i="1"/>
  <c r="L13" i="1"/>
  <c r="W8" i="1"/>
  <c r="V10" i="1"/>
  <c r="U10" i="1"/>
  <c r="T10" i="1"/>
  <c r="S10" i="1"/>
  <c r="R10" i="1"/>
  <c r="Q10" i="1"/>
  <c r="P10" i="1"/>
  <c r="O10" i="1"/>
  <c r="N10" i="1"/>
  <c r="M10" i="1"/>
  <c r="L10" i="1"/>
  <c r="W9" i="1"/>
  <c r="W17" i="1" l="1"/>
  <c r="W22" i="1" l="1"/>
  <c r="W21" i="1"/>
  <c r="L23" i="1" l="1"/>
  <c r="M23" i="1"/>
  <c r="N23" i="1"/>
  <c r="O23" i="1"/>
  <c r="P23" i="1"/>
  <c r="Q23" i="1"/>
  <c r="R23" i="1"/>
  <c r="S23" i="1"/>
  <c r="T23" i="1"/>
  <c r="U23" i="1"/>
  <c r="V23" i="1"/>
  <c r="K23" i="1"/>
  <c r="L20" i="1"/>
  <c r="M20" i="1"/>
  <c r="N20" i="1"/>
  <c r="O20" i="1"/>
  <c r="P20" i="1"/>
  <c r="Q20" i="1"/>
  <c r="R20" i="1"/>
  <c r="S20" i="1"/>
  <c r="T20" i="1"/>
  <c r="U20" i="1"/>
  <c r="V20" i="1"/>
  <c r="K20" i="1"/>
  <c r="W18" i="1"/>
  <c r="L18" i="1"/>
  <c r="M18" i="1"/>
  <c r="N18" i="1"/>
  <c r="O18" i="1"/>
  <c r="P18" i="1"/>
  <c r="Q18" i="1"/>
  <c r="R18" i="1"/>
  <c r="U18" i="1"/>
  <c r="V18" i="1"/>
  <c r="K18" i="1"/>
  <c r="L15" i="1"/>
  <c r="M15" i="1"/>
  <c r="N15" i="1"/>
  <c r="O15" i="1"/>
  <c r="P15" i="1"/>
  <c r="Q15" i="1"/>
  <c r="R15" i="1"/>
  <c r="S15" i="1"/>
  <c r="T15" i="1"/>
  <c r="U15" i="1"/>
  <c r="V15" i="1"/>
  <c r="K15" i="1"/>
  <c r="K24" i="1" l="1"/>
  <c r="O24" i="1"/>
  <c r="S24" i="1"/>
  <c r="R24" i="1"/>
  <c r="N24" i="1"/>
  <c r="U24" i="1"/>
  <c r="V24" i="1"/>
  <c r="M24" i="1"/>
  <c r="Q24" i="1"/>
  <c r="P24" i="1"/>
  <c r="L24" i="1"/>
  <c r="W19" i="1"/>
  <c r="W20" i="1" s="1"/>
  <c r="W7" i="1"/>
  <c r="W10" i="1" s="1"/>
  <c r="W23" i="1" l="1"/>
  <c r="W15" i="1"/>
  <c r="W24" i="1" l="1"/>
  <c r="T24" i="1" l="1"/>
  <c r="AD10" i="1"/>
</calcChain>
</file>

<file path=xl/sharedStrings.xml><?xml version="1.0" encoding="utf-8"?>
<sst xmlns="http://schemas.openxmlformats.org/spreadsheetml/2006/main" count="212" uniqueCount="107">
  <si>
    <t>LISTA OBIEKTÓW ZAMAWIAJĄCEGO</t>
  </si>
  <si>
    <t>lp.</t>
  </si>
  <si>
    <t>ODBIORCA</t>
  </si>
  <si>
    <t>adres pkt poboru gazu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</si>
  <si>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</si>
  <si>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</si>
  <si>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Przeznaczenie gazu</t>
  </si>
  <si>
    <t>Układ pomiarowy</t>
  </si>
  <si>
    <t xml:space="preserve">aktualna
grupa taryfowa wg operatora </t>
  </si>
  <si>
    <t>moc umowna kWh/h</t>
  </si>
  <si>
    <t>RAZEM 
kWh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</si>
  <si>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</si>
  <si>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</si>
  <si>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</si>
  <si>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</si>
  <si>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</si>
  <si>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akcyza
ZW-zwolniony
P-płatnik</t>
  </si>
  <si>
    <t>procedura zmiany sprzedawcy</t>
  </si>
  <si>
    <t xml:space="preserve">Starostwo Powiatowe                                                 w Wołowie,                                                 Plac Piastowski 2,                          56-100 Wołów
</t>
  </si>
  <si>
    <t>Plac Piastowski 2,                  
 56-100 Wołów</t>
  </si>
  <si>
    <t>Powiat Wołowski, 56-100 Wołów, pl.Piastowski 2, NIP: 988-02-19-208</t>
  </si>
  <si>
    <t>wykorzystanie na potrzeby własne:
ogrzewanie obiektu</t>
  </si>
  <si>
    <t>gazomierz 1szt.</t>
  </si>
  <si>
    <t>W-5
OSD: W-5.1</t>
  </si>
  <si>
    <t>kompleksowa</t>
  </si>
  <si>
    <t>30.04.2020r.</t>
  </si>
  <si>
    <t>01.05.2021r.</t>
  </si>
  <si>
    <t>ZW</t>
  </si>
  <si>
    <t>kolejna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</si>
  <si>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</si>
  <si>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</si>
  <si>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wykorzystanie
 na potrzeby własne:
ogrzewanie obiektu, podgrzewanie wody</t>
  </si>
  <si>
    <t>gazomierz
 1 szt.</t>
  </si>
  <si>
    <t>RAZEM</t>
  </si>
  <si>
    <t>W-5</t>
  </si>
  <si>
    <t xml:space="preserve">Zespołu Szkół Specjalnych i Placówek Oświatowych w Wołowie, ul. Inwalidów Wojennych 10,                        56-100 Wołów
</t>
  </si>
  <si>
    <t>ul. Inwalidów Wojennych 10, 56-100 Wołów</t>
  </si>
  <si>
    <t xml:space="preserve">Zespołu Szkół Specjalnych i Placówek Oświatowych w Wołowie, 
ul. Inwalidów Wojennych 10,                        56-100 Wołów
</t>
  </si>
  <si>
    <t>wykorzystanie na potrzeby własne:
ogrzewanie obiektu szkolnego, podgrzewanie wody, kuchenka 4 palnikowa</t>
  </si>
  <si>
    <t xml:space="preserve"> W - 4
OSD: W - 4</t>
  </si>
  <si>
    <t>do 110</t>
  </si>
  <si>
    <t xml:space="preserve">Liceum Ogólnokształcące im. Mikołaja Kopernika w Wołowie, Pl. Jana III Sobieskiego 2, 
56-100 Wołów
</t>
  </si>
  <si>
    <t>Pl. Jana Sobieskiego 2, 56-100 Wołów</t>
  </si>
  <si>
    <t>Liceum Ogólnokształcące im. Mikołaja Kopernika w Wołowie, 
Pl. Jana III Sobieskiego 2, 
56-100 Wołów</t>
  </si>
  <si>
    <t xml:space="preserve">wykorzystanie na potrzeby własne:
ogrzewanie obiektu </t>
  </si>
  <si>
    <t>do 111</t>
  </si>
  <si>
    <t xml:space="preserve">Zespół Placówek Resocjalizacyjnych w Brzegu Dolnym, ul. 1 Maja 21, 56-120 Brzeg Dolny
</t>
  </si>
  <si>
    <t xml:space="preserve">ul. 1 Maja 21, 
56-120 
Brzeg Dolny
</t>
  </si>
  <si>
    <t xml:space="preserve">Zespół Placówek Resocjalizacyjnych w Brzegu Dolnym, 
ul. 1 Maja 21,
 56-120 Brzeg Dolny
</t>
  </si>
  <si>
    <t>wykorzystanie
 na potrzeby własne:
podgrzewanie wody</t>
  </si>
  <si>
    <t>W - 4
OSD: W - 4</t>
  </si>
  <si>
    <t>W-4</t>
  </si>
  <si>
    <t xml:space="preserve">Powiatowe Centrum Pomocy Rodzinie w Wołowie, 
ul. Inwalidów Wojennych 24, 56-100 Wołów
</t>
  </si>
  <si>
    <t>ul. Inwalidów Wojennych 24, 
56-100 Wołów</t>
  </si>
  <si>
    <t>00M6G413000002535</t>
  </si>
  <si>
    <t>W - 3.9
OSD: W - 3.9</t>
  </si>
  <si>
    <t>W-3.9</t>
  </si>
  <si>
    <t>ul. Zwycięstwa 7 m 3;
56-120
 Brzeg Dolny</t>
  </si>
  <si>
    <t>wykorzystanie
 na potrzeby własne:
piec c.o. dwufunkcyjny i kuchenka 4 palnikowa</t>
  </si>
  <si>
    <t>14AG413026331066</t>
  </si>
  <si>
    <t>W - 3.6
OSD: W - 3.6</t>
  </si>
  <si>
    <t>Centrum Kształcenia Zawodowego i Ustawicznego w Wołowie
ul. T. Kościuszki 27,
56-100 Wołów</t>
  </si>
  <si>
    <t>ul. T. Kościuszki 27,
56-100 Wołów</t>
  </si>
  <si>
    <t>kuchnia, w tym (2 kuchenki gazowe 4 - palnikowe, 2 taborety gazowe + 1 podgrzewacz wody</t>
  </si>
  <si>
    <t>W-3.6
OSD: W - 3.6</t>
  </si>
  <si>
    <t>W-3.6</t>
  </si>
  <si>
    <t>kotłownia do celów grzewczych (3 piece)</t>
  </si>
  <si>
    <t xml:space="preserve">gazomierz      1 szt.              </t>
  </si>
  <si>
    <t>W - 6
OSD: W-6.1</t>
  </si>
  <si>
    <t>W-6</t>
  </si>
  <si>
    <t>wykorzystanie
 na potrzeby własne:
pracownia gastronomiczna - kuchenki gazowe, podgrzewanie wody</t>
  </si>
  <si>
    <t xml:space="preserve"> W - 1.1
OSD: W-1.1</t>
  </si>
  <si>
    <t xml:space="preserve">HERMES 
ENERGY
GROUP
</t>
  </si>
  <si>
    <t>31.03.2017r.</t>
  </si>
  <si>
    <t>01.04.2017r.</t>
  </si>
  <si>
    <t>druga</t>
  </si>
  <si>
    <t>W-1.1</t>
  </si>
  <si>
    <t>ŁĄCZNIE</t>
  </si>
  <si>
    <t>Prognoza zużycia gazu za okres obowiązywania umowy tj. 01.05.2020 - 30.04.2021 (kWh)</t>
  </si>
  <si>
    <t>styczeń 2021</t>
  </si>
  <si>
    <t>luty 2021</t>
  </si>
  <si>
    <t>marzec 2021</t>
  </si>
  <si>
    <t>kwiecień 2021</t>
  </si>
  <si>
    <t>maj 2020</t>
  </si>
  <si>
    <t>czerwiec 2020</t>
  </si>
  <si>
    <t>lipiec 2020</t>
  </si>
  <si>
    <t>sierpień 2020</t>
  </si>
  <si>
    <t>wrzesień 2020</t>
  </si>
  <si>
    <t>październik 2020</t>
  </si>
  <si>
    <t>listopad 2020</t>
  </si>
  <si>
    <t>grudzień 2020</t>
  </si>
  <si>
    <t>PGNiG Obrót Detaliczny Sp. z o.o. z siedzibą w Warszawie 01-248, przy ul. Jana Kazimierza 3.</t>
  </si>
  <si>
    <t>NR  licznika/
nr punktu odbioru gazu (OSD)</t>
  </si>
  <si>
    <t>5462500164/
5462500164</t>
  </si>
  <si>
    <t>5463008142/
5463008142</t>
  </si>
  <si>
    <t>W - 5
OSD: W - 5.1</t>
  </si>
  <si>
    <r>
      <t xml:space="preserve">5523098/
</t>
    </r>
    <r>
      <rPr>
        <b/>
        <sz val="9"/>
        <rFont val="Arial"/>
        <family val="2"/>
        <charset val="238"/>
      </rPr>
      <t>PL0031906728</t>
    </r>
  </si>
  <si>
    <r>
      <t xml:space="preserve">00MG25
33500000226/
</t>
    </r>
    <r>
      <rPr>
        <b/>
        <sz val="9"/>
        <rFont val="Arial"/>
        <family val="2"/>
        <charset val="238"/>
      </rPr>
      <t>PL0032881812</t>
    </r>
    <r>
      <rPr>
        <sz val="9"/>
        <rFont val="Arial"/>
        <family val="2"/>
        <charset val="238"/>
      </rPr>
      <t xml:space="preserve">
</t>
    </r>
  </si>
  <si>
    <r>
      <t xml:space="preserve">15KBKG25
33531995550/
</t>
    </r>
    <r>
      <rPr>
        <b/>
        <sz val="9"/>
        <rFont val="Arial"/>
        <family val="2"/>
        <charset val="238"/>
      </rPr>
      <t>PL0032921131</t>
    </r>
  </si>
  <si>
    <r>
      <t xml:space="preserve">17AG4/  </t>
    </r>
    <r>
      <rPr>
        <b/>
        <sz val="9"/>
        <rFont val="Arial"/>
        <family val="2"/>
        <charset val="238"/>
      </rPr>
      <t>5463048210</t>
    </r>
  </si>
  <si>
    <r>
      <t xml:space="preserve">17AG4/ </t>
    </r>
    <r>
      <rPr>
        <b/>
        <sz val="9"/>
        <rFont val="Arial"/>
        <family val="2"/>
        <charset val="238"/>
      </rPr>
      <t>5462500191</t>
    </r>
  </si>
  <si>
    <r>
      <t xml:space="preserve">12MUGG4
13000263476/
</t>
    </r>
    <r>
      <rPr>
        <b/>
        <sz val="9"/>
        <rFont val="Arial"/>
        <family val="2"/>
        <charset val="238"/>
      </rPr>
      <t>5463048158</t>
    </r>
  </si>
  <si>
    <r>
      <t xml:space="preserve">75021954/ </t>
    </r>
    <r>
      <rPr>
        <b/>
        <sz val="9"/>
        <rFont val="Arial"/>
        <family val="2"/>
        <charset val="238"/>
      </rPr>
      <t>PL0031906670</t>
    </r>
  </si>
  <si>
    <r>
      <t xml:space="preserve">12MUGG4
13000111668/
</t>
    </r>
    <r>
      <rPr>
        <b/>
        <sz val="9"/>
        <rFont val="Arial"/>
        <family val="2"/>
        <charset val="238"/>
      </rPr>
      <t>5463048113</t>
    </r>
  </si>
  <si>
    <t>po modyfikacji z dnia 13.03.2020 r.</t>
  </si>
  <si>
    <t>IZD.272.5.2020</t>
  </si>
  <si>
    <r>
      <rPr>
        <b/>
        <sz val="11"/>
        <rFont val="Arial"/>
        <family val="2"/>
        <charset val="238"/>
      </rPr>
      <t>Załącznik nr 5 do SIWZ</t>
    </r>
    <r>
      <rPr>
        <sz val="11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Załącznik nr 1 do umowy nr 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</si>
</sst>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7" x14ac:knownFonts="1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  <charset val="1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DCE6F2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DDDDDD"/>
        <bgColor rgb="FFDCE6F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3" borderId="0" applyBorder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12" borderId="0" applyBorder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3" fillId="4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textRotation="90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3" fontId="5" fillId="7" borderId="2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0" fontId="10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0" xfId="0"/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textRotation="90" wrapText="1"/>
    </xf>
    <xf numFmtId="164" fontId="6" fillId="7" borderId="5" xfId="0" applyNumberFormat="1" applyFont="1" applyFill="1" applyBorder="1" applyAlignment="1">
      <alignment horizontal="center" vertical="center"/>
    </xf>
    <xf numFmtId="0" fontId="10" fillId="0" borderId="0" xfId="0" applyFont="1"/>
    <xf numFmtId="3" fontId="8" fillId="5" borderId="6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3" fontId="11" fillId="6" borderId="6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5" fillId="9" borderId="2" xfId="0" applyNumberFormat="1" applyFont="1" applyFill="1" applyBorder="1" applyAlignment="1">
      <alignment horizontal="center" vertical="center" wrapText="1"/>
    </xf>
    <xf numFmtId="3" fontId="5" fillId="10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8" fillId="9" borderId="2" xfId="0" applyNumberFormat="1" applyFont="1" applyFill="1" applyBorder="1" applyAlignment="1">
      <alignment horizontal="center" vertical="center" wrapText="1"/>
    </xf>
    <xf numFmtId="3" fontId="5" fillId="11" borderId="2" xfId="0" applyNumberFormat="1" applyFont="1" applyFill="1" applyBorder="1" applyAlignment="1">
      <alignment horizontal="center" vertical="center" wrapText="1"/>
    </xf>
    <xf numFmtId="165" fontId="5" fillId="11" borderId="2" xfId="3" applyNumberFormat="1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" fontId="5" fillId="7" borderId="5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</cellXfs>
  <cellStyles count="5">
    <cellStyle name="Dziesiętny" xfId="3" builtinId="3"/>
    <cellStyle name="Normalny" xfId="0" builtinId="0"/>
    <cellStyle name="Tekst objaśnienia" xfId="1" builtinId="53" customBuiltin="1"/>
    <cellStyle name="Tekst objaśnienia 2" xfId="4"/>
    <cellStyle name="Walutowy 2" xfId="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5B3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tabSelected="1" zoomScale="80" zoomScaleNormal="80" zoomScalePageLayoutView="90" workbookViewId="0">
      <selection activeCell="M7" sqref="M7"/>
    </sheetView>
  </sheetViews>
  <sheetFormatPr defaultRowHeight="12.75" x14ac:dyDescent="0.2"/>
  <cols>
    <col min="1" max="1" width="4.85546875" style="1" customWidth="1"/>
    <col min="2" max="2" width="23" style="2" customWidth="1"/>
    <col min="3" max="4" width="13" style="3" customWidth="1"/>
    <col min="5" max="5" width="19.140625" style="3" customWidth="1"/>
    <col min="6" max="6" width="13.28515625" style="3" customWidth="1"/>
    <col min="7" max="7" width="11.7109375" style="2" customWidth="1"/>
    <col min="8" max="8" width="15.140625" style="4" customWidth="1"/>
    <col min="9" max="9" width="13.28515625" style="4" customWidth="1"/>
    <col min="10" max="10" width="10.7109375" style="2" customWidth="1"/>
    <col min="11" max="11" width="11.5703125" style="5"/>
    <col min="12" max="12" width="12.7109375" style="5" customWidth="1"/>
    <col min="13" max="13" width="13.28515625" style="5" customWidth="1"/>
    <col min="14" max="14" width="12.28515625" style="5" customWidth="1"/>
    <col min="15" max="15" width="11.7109375" style="5" customWidth="1"/>
    <col min="16" max="16" width="11" style="5" customWidth="1"/>
    <col min="17" max="17" width="8.85546875" style="5" customWidth="1"/>
    <col min="18" max="18" width="10.28515625" style="5" customWidth="1"/>
    <col min="19" max="19" width="9" style="5" customWidth="1"/>
    <col min="20" max="20" width="10.7109375" style="2" customWidth="1"/>
    <col min="21" max="21" width="9.85546875" style="2" customWidth="1"/>
    <col min="22" max="22" width="10.140625" style="2" customWidth="1"/>
    <col min="23" max="23" width="11.7109375" style="6" customWidth="1"/>
    <col min="24" max="24" width="13.140625" style="2" customWidth="1"/>
    <col min="25" max="25" width="11.85546875" style="2" customWidth="1"/>
    <col min="26" max="26" width="11.140625" style="2" customWidth="1"/>
    <col min="27" max="27" width="11" style="2" customWidth="1"/>
    <col min="28" max="28" width="10.28515625" style="2" customWidth="1"/>
    <col min="29" max="29" width="8.7109375" style="2" customWidth="1"/>
    <col min="30" max="30" width="9.42578125" style="2" customWidth="1"/>
  </cols>
  <sheetData>
    <row r="1" spans="1:31" s="61" customFormat="1" ht="31.5" customHeight="1" x14ac:dyDescent="0.2">
      <c r="A1" s="107" t="s">
        <v>105</v>
      </c>
      <c r="B1" s="2"/>
      <c r="C1" s="3"/>
      <c r="D1" s="3"/>
      <c r="F1" s="3"/>
      <c r="G1" s="2"/>
      <c r="H1" s="4"/>
      <c r="I1" s="4"/>
      <c r="J1" s="2"/>
      <c r="K1" s="5"/>
      <c r="L1" s="5"/>
      <c r="M1" s="5"/>
      <c r="N1" s="5"/>
      <c r="O1" s="5"/>
      <c r="P1" s="5"/>
      <c r="Q1" s="5"/>
      <c r="R1" s="5"/>
      <c r="S1" s="5"/>
      <c r="T1" s="2"/>
      <c r="U1" s="2"/>
      <c r="V1" s="2"/>
      <c r="W1" s="6"/>
      <c r="X1" s="2"/>
      <c r="Y1" s="2"/>
      <c r="Z1" s="2"/>
      <c r="AA1" s="111" t="s">
        <v>106</v>
      </c>
      <c r="AB1" s="111"/>
      <c r="AC1" s="111"/>
      <c r="AD1" s="111"/>
      <c r="AE1" s="111"/>
    </row>
    <row r="2" spans="1:31" s="61" customFormat="1" ht="20.25" customHeight="1" x14ac:dyDescent="0.25">
      <c r="A2" s="1"/>
      <c r="B2" s="2"/>
      <c r="C2" s="3"/>
      <c r="D2" s="3"/>
      <c r="E2" s="107"/>
      <c r="F2" s="3"/>
      <c r="G2" s="2"/>
      <c r="H2" s="4"/>
      <c r="I2" s="4"/>
      <c r="J2" s="2"/>
      <c r="K2" s="5"/>
      <c r="L2" s="5"/>
      <c r="M2" s="5"/>
      <c r="N2" s="5"/>
      <c r="O2" s="5"/>
      <c r="P2" s="5"/>
      <c r="Q2" s="5"/>
      <c r="R2" s="5"/>
      <c r="S2" s="5"/>
      <c r="T2" s="2"/>
      <c r="U2" s="2"/>
      <c r="V2" s="2"/>
      <c r="W2" s="6"/>
      <c r="X2" s="2"/>
      <c r="Y2" s="2"/>
      <c r="Z2" s="2"/>
      <c r="AA2" s="106" t="s">
        <v>104</v>
      </c>
      <c r="AB2" s="108"/>
      <c r="AC2" s="108"/>
      <c r="AD2" s="108"/>
      <c r="AE2" s="108"/>
    </row>
    <row r="3" spans="1:31" ht="27.75" customHeight="1" x14ac:dyDescent="0.3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05"/>
    </row>
    <row r="4" spans="1:31" ht="13.5" customHeight="1" x14ac:dyDescent="0.2">
      <c r="A4" s="109"/>
      <c r="B4" s="7"/>
      <c r="C4" s="8"/>
      <c r="D4" s="8"/>
      <c r="E4" s="8"/>
      <c r="F4" s="8"/>
      <c r="X4" s="110"/>
      <c r="Y4" s="110"/>
      <c r="Z4" s="110"/>
      <c r="AA4" s="110"/>
      <c r="AB4" s="110"/>
      <c r="AC4" s="110"/>
      <c r="AD4" s="110"/>
    </row>
    <row r="5" spans="1:31" ht="21" customHeight="1" x14ac:dyDescent="0.2">
      <c r="A5" s="9"/>
      <c r="B5" s="10"/>
      <c r="C5" s="11"/>
      <c r="D5" s="11"/>
      <c r="E5" s="11"/>
      <c r="F5" s="11"/>
      <c r="G5" s="12"/>
      <c r="H5" s="13"/>
      <c r="I5" s="13"/>
      <c r="J5" s="12"/>
      <c r="K5" s="114" t="s">
        <v>78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4"/>
      <c r="X5" s="12"/>
      <c r="Y5" s="12"/>
      <c r="Z5" s="12"/>
      <c r="AA5" s="12"/>
      <c r="AB5" s="12"/>
      <c r="AC5" s="12"/>
      <c r="AD5" s="12"/>
    </row>
    <row r="6" spans="1:31" s="21" customFormat="1" ht="129.75" customHeight="1" x14ac:dyDescent="0.2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6" t="s">
        <v>6</v>
      </c>
      <c r="G6" s="16" t="s">
        <v>7</v>
      </c>
      <c r="H6" s="32" t="s">
        <v>92</v>
      </c>
      <c r="I6" s="83" t="s">
        <v>8</v>
      </c>
      <c r="J6" s="16" t="s">
        <v>9</v>
      </c>
      <c r="K6" s="17" t="s">
        <v>79</v>
      </c>
      <c r="L6" s="17" t="s">
        <v>80</v>
      </c>
      <c r="M6" s="17" t="s">
        <v>81</v>
      </c>
      <c r="N6" s="17" t="s">
        <v>82</v>
      </c>
      <c r="O6" s="17" t="s">
        <v>83</v>
      </c>
      <c r="P6" s="17" t="s">
        <v>84</v>
      </c>
      <c r="Q6" s="17" t="s">
        <v>85</v>
      </c>
      <c r="R6" s="17" t="s">
        <v>86</v>
      </c>
      <c r="S6" s="17" t="s">
        <v>87</v>
      </c>
      <c r="T6" s="17" t="s">
        <v>88</v>
      </c>
      <c r="U6" s="17" t="s">
        <v>89</v>
      </c>
      <c r="V6" s="17" t="s">
        <v>90</v>
      </c>
      <c r="W6" s="18" t="s">
        <v>10</v>
      </c>
      <c r="X6" s="15" t="s">
        <v>11</v>
      </c>
      <c r="Y6" s="15" t="s">
        <v>12</v>
      </c>
      <c r="Z6" s="19" t="s">
        <v>13</v>
      </c>
      <c r="AA6" s="19" t="s">
        <v>14</v>
      </c>
      <c r="AB6" s="20" t="s">
        <v>15</v>
      </c>
      <c r="AC6" s="19" t="s">
        <v>16</v>
      </c>
      <c r="AD6" s="20" t="s">
        <v>17</v>
      </c>
    </row>
    <row r="7" spans="1:31" ht="183" customHeight="1" x14ac:dyDescent="0.2">
      <c r="A7" s="22">
        <v>1</v>
      </c>
      <c r="B7" s="23" t="s">
        <v>18</v>
      </c>
      <c r="C7" s="24" t="s">
        <v>19</v>
      </c>
      <c r="D7" s="24" t="s">
        <v>20</v>
      </c>
      <c r="E7" s="24" t="s">
        <v>18</v>
      </c>
      <c r="F7" s="25" t="s">
        <v>21</v>
      </c>
      <c r="G7" s="25" t="s">
        <v>22</v>
      </c>
      <c r="H7" s="103" t="s">
        <v>96</v>
      </c>
      <c r="I7" s="26" t="s">
        <v>23</v>
      </c>
      <c r="J7" s="27">
        <v>300</v>
      </c>
      <c r="K7" s="28">
        <v>76500</v>
      </c>
      <c r="L7" s="28">
        <v>28409</v>
      </c>
      <c r="M7" s="28">
        <v>49061</v>
      </c>
      <c r="N7" s="28">
        <v>28553</v>
      </c>
      <c r="O7" s="28">
        <v>19381</v>
      </c>
      <c r="P7" s="28">
        <v>0</v>
      </c>
      <c r="Q7" s="28">
        <v>0</v>
      </c>
      <c r="R7" s="28">
        <v>0</v>
      </c>
      <c r="S7" s="28">
        <v>4160</v>
      </c>
      <c r="T7" s="28">
        <v>30736</v>
      </c>
      <c r="U7" s="29">
        <v>44533</v>
      </c>
      <c r="V7" s="29">
        <v>59304</v>
      </c>
      <c r="W7" s="30">
        <f>SUM(K7:V7)</f>
        <v>340637</v>
      </c>
      <c r="X7" s="15" t="s">
        <v>24</v>
      </c>
      <c r="Y7" s="31" t="s">
        <v>24</v>
      </c>
      <c r="Z7" s="32" t="s">
        <v>91</v>
      </c>
      <c r="AA7" s="15" t="s">
        <v>25</v>
      </c>
      <c r="AB7" s="15" t="s">
        <v>26</v>
      </c>
      <c r="AC7" s="15" t="s">
        <v>27</v>
      </c>
      <c r="AD7" s="33" t="s">
        <v>28</v>
      </c>
    </row>
    <row r="8" spans="1:31" ht="183" customHeight="1" x14ac:dyDescent="0.2">
      <c r="A8" s="22">
        <v>2</v>
      </c>
      <c r="B8" s="34" t="s">
        <v>29</v>
      </c>
      <c r="C8" s="35" t="s">
        <v>30</v>
      </c>
      <c r="D8" s="35" t="s">
        <v>20</v>
      </c>
      <c r="E8" s="35" t="s">
        <v>29</v>
      </c>
      <c r="F8" s="36" t="s">
        <v>31</v>
      </c>
      <c r="G8" s="36" t="s">
        <v>32</v>
      </c>
      <c r="H8" s="103" t="s">
        <v>97</v>
      </c>
      <c r="I8" s="26" t="s">
        <v>23</v>
      </c>
      <c r="J8" s="27">
        <v>150</v>
      </c>
      <c r="K8" s="87">
        <v>75878</v>
      </c>
      <c r="L8" s="87">
        <v>47981</v>
      </c>
      <c r="M8" s="87">
        <v>39378</v>
      </c>
      <c r="N8" s="87">
        <v>24040</v>
      </c>
      <c r="O8" s="87">
        <v>14735</v>
      </c>
      <c r="P8" s="87">
        <v>2621</v>
      </c>
      <c r="Q8" s="87">
        <v>690</v>
      </c>
      <c r="R8" s="87">
        <v>557</v>
      </c>
      <c r="S8" s="87">
        <v>4450</v>
      </c>
      <c r="T8" s="87">
        <v>30691</v>
      </c>
      <c r="U8" s="87">
        <v>36924</v>
      </c>
      <c r="V8" s="87">
        <v>56171</v>
      </c>
      <c r="W8" s="89">
        <f>K8+L8+M8+N8+O8+P8+Q8+R8+S8+T8+U8+V8</f>
        <v>334116</v>
      </c>
      <c r="X8" s="15" t="s">
        <v>24</v>
      </c>
      <c r="Y8" s="31" t="s">
        <v>24</v>
      </c>
      <c r="Z8" s="32" t="s">
        <v>91</v>
      </c>
      <c r="AA8" s="15" t="s">
        <v>25</v>
      </c>
      <c r="AB8" s="15" t="s">
        <v>26</v>
      </c>
      <c r="AC8" s="15" t="s">
        <v>27</v>
      </c>
      <c r="AD8" s="33" t="s">
        <v>28</v>
      </c>
      <c r="AE8" s="86"/>
    </row>
    <row r="9" spans="1:31" s="61" customFormat="1" ht="183" customHeight="1" x14ac:dyDescent="0.2">
      <c r="A9" s="78">
        <v>3</v>
      </c>
      <c r="B9" s="79" t="s">
        <v>41</v>
      </c>
      <c r="C9" s="79" t="s">
        <v>42</v>
      </c>
      <c r="D9" s="79" t="s">
        <v>20</v>
      </c>
      <c r="E9" s="79" t="s">
        <v>43</v>
      </c>
      <c r="F9" s="80" t="s">
        <v>44</v>
      </c>
      <c r="G9" s="25" t="s">
        <v>32</v>
      </c>
      <c r="H9" s="103" t="s">
        <v>98</v>
      </c>
      <c r="I9" s="81" t="s">
        <v>95</v>
      </c>
      <c r="J9" s="82" t="s">
        <v>45</v>
      </c>
      <c r="K9" s="53">
        <v>30856</v>
      </c>
      <c r="L9" s="28">
        <v>82874</v>
      </c>
      <c r="M9" s="53">
        <v>40220</v>
      </c>
      <c r="N9" s="28">
        <v>15499</v>
      </c>
      <c r="O9" s="54">
        <v>6415</v>
      </c>
      <c r="P9" s="28">
        <v>0</v>
      </c>
      <c r="Q9" s="28">
        <v>0</v>
      </c>
      <c r="R9" s="28">
        <v>0</v>
      </c>
      <c r="S9" s="28">
        <v>0</v>
      </c>
      <c r="T9" s="55">
        <v>20539</v>
      </c>
      <c r="U9" s="55">
        <v>38309</v>
      </c>
      <c r="V9" s="29">
        <v>51843</v>
      </c>
      <c r="W9" s="30">
        <f>SUM(K9:V9)</f>
        <v>286555</v>
      </c>
      <c r="X9" s="32" t="s">
        <v>24</v>
      </c>
      <c r="Y9" s="31" t="s">
        <v>24</v>
      </c>
      <c r="Z9" s="32" t="s">
        <v>91</v>
      </c>
      <c r="AA9" s="32" t="s">
        <v>25</v>
      </c>
      <c r="AB9" s="32" t="s">
        <v>26</v>
      </c>
      <c r="AC9" s="32" t="s">
        <v>27</v>
      </c>
      <c r="AD9" s="33" t="s">
        <v>28</v>
      </c>
      <c r="AE9" s="86"/>
    </row>
    <row r="10" spans="1:31" s="51" customFormat="1" ht="30.75" customHeight="1" x14ac:dyDescent="0.2">
      <c r="A10" s="38"/>
      <c r="B10" s="39"/>
      <c r="C10" s="40"/>
      <c r="D10" s="40"/>
      <c r="E10" s="40"/>
      <c r="F10" s="41"/>
      <c r="G10" s="42" t="s">
        <v>33</v>
      </c>
      <c r="H10" s="43" t="s">
        <v>34</v>
      </c>
      <c r="I10" s="44">
        <v>3</v>
      </c>
      <c r="J10" s="45">
        <v>561</v>
      </c>
      <c r="K10" s="45">
        <f>K7+K8+K9</f>
        <v>183234</v>
      </c>
      <c r="L10" s="45">
        <f t="shared" ref="L10:W10" si="0">L7+L8+L9</f>
        <v>159264</v>
      </c>
      <c r="M10" s="45">
        <f t="shared" si="0"/>
        <v>128659</v>
      </c>
      <c r="N10" s="45">
        <f t="shared" si="0"/>
        <v>68092</v>
      </c>
      <c r="O10" s="45">
        <f t="shared" si="0"/>
        <v>40531</v>
      </c>
      <c r="P10" s="45">
        <f t="shared" si="0"/>
        <v>2621</v>
      </c>
      <c r="Q10" s="45">
        <f t="shared" si="0"/>
        <v>690</v>
      </c>
      <c r="R10" s="45">
        <f t="shared" si="0"/>
        <v>557</v>
      </c>
      <c r="S10" s="45">
        <f t="shared" si="0"/>
        <v>8610</v>
      </c>
      <c r="T10" s="45">
        <f t="shared" si="0"/>
        <v>81966</v>
      </c>
      <c r="U10" s="45">
        <f t="shared" si="0"/>
        <v>119766</v>
      </c>
      <c r="V10" s="45">
        <f t="shared" si="0"/>
        <v>167318</v>
      </c>
      <c r="W10" s="45">
        <f t="shared" si="0"/>
        <v>961308</v>
      </c>
      <c r="X10" s="47"/>
      <c r="Y10" s="48"/>
      <c r="Z10" s="47"/>
      <c r="AA10" s="47"/>
      <c r="AB10" s="47"/>
      <c r="AC10" s="47"/>
      <c r="AD10" s="49">
        <f ca="1">A10:AD10</f>
        <v>0</v>
      </c>
      <c r="AE10" s="50"/>
    </row>
    <row r="11" spans="1:31" ht="171" customHeight="1" x14ac:dyDescent="0.2">
      <c r="A11" s="22">
        <v>4</v>
      </c>
      <c r="B11" s="23" t="s">
        <v>35</v>
      </c>
      <c r="C11" s="34" t="s">
        <v>36</v>
      </c>
      <c r="D11" s="34" t="s">
        <v>20</v>
      </c>
      <c r="E11" s="34" t="s">
        <v>37</v>
      </c>
      <c r="F11" s="25" t="s">
        <v>38</v>
      </c>
      <c r="G11" s="25" t="s">
        <v>32</v>
      </c>
      <c r="H11" s="103" t="s">
        <v>99</v>
      </c>
      <c r="I11" s="26" t="s">
        <v>39</v>
      </c>
      <c r="J11" s="52" t="s">
        <v>40</v>
      </c>
      <c r="K11" s="28">
        <v>22315</v>
      </c>
      <c r="L11" s="28">
        <v>25894</v>
      </c>
      <c r="M11" s="28">
        <v>17297</v>
      </c>
      <c r="N11" s="28">
        <v>17053</v>
      </c>
      <c r="O11" s="28">
        <v>2758</v>
      </c>
      <c r="P11" s="28">
        <v>3613</v>
      </c>
      <c r="Q11" s="28">
        <v>176</v>
      </c>
      <c r="R11" s="28">
        <v>68</v>
      </c>
      <c r="S11" s="28">
        <v>515</v>
      </c>
      <c r="T11" s="29">
        <v>5897</v>
      </c>
      <c r="U11" s="29">
        <v>10380</v>
      </c>
      <c r="V11" s="29">
        <v>17730</v>
      </c>
      <c r="W11" s="30">
        <v>123696</v>
      </c>
      <c r="X11" s="15" t="s">
        <v>24</v>
      </c>
      <c r="Y11" s="31" t="s">
        <v>24</v>
      </c>
      <c r="Z11" s="32" t="s">
        <v>91</v>
      </c>
      <c r="AA11" s="15" t="s">
        <v>25</v>
      </c>
      <c r="AB11" s="15" t="s">
        <v>26</v>
      </c>
      <c r="AC11" s="15" t="s">
        <v>27</v>
      </c>
      <c r="AD11" s="33" t="s">
        <v>28</v>
      </c>
    </row>
    <row r="12" spans="1:31" ht="174" customHeight="1" x14ac:dyDescent="0.2">
      <c r="A12" s="22">
        <v>5</v>
      </c>
      <c r="B12" s="34" t="s">
        <v>46</v>
      </c>
      <c r="C12" s="35" t="s">
        <v>47</v>
      </c>
      <c r="D12" s="35" t="s">
        <v>20</v>
      </c>
      <c r="E12" s="35" t="s">
        <v>48</v>
      </c>
      <c r="F12" s="36" t="s">
        <v>49</v>
      </c>
      <c r="G12" s="25" t="s">
        <v>32</v>
      </c>
      <c r="H12" s="103" t="s">
        <v>100</v>
      </c>
      <c r="I12" s="26" t="s">
        <v>50</v>
      </c>
      <c r="J12" s="52" t="s">
        <v>40</v>
      </c>
      <c r="K12" s="29">
        <v>9948</v>
      </c>
      <c r="L12" s="29">
        <v>9948</v>
      </c>
      <c r="M12" s="29">
        <v>13674</v>
      </c>
      <c r="N12" s="29">
        <v>20527</v>
      </c>
      <c r="O12" s="29">
        <v>7622</v>
      </c>
      <c r="P12" s="29">
        <v>14039</v>
      </c>
      <c r="Q12" s="29">
        <v>8429</v>
      </c>
      <c r="R12" s="29">
        <v>6739</v>
      </c>
      <c r="S12" s="29">
        <v>8338</v>
      </c>
      <c r="T12" s="29">
        <v>11828</v>
      </c>
      <c r="U12" s="29">
        <v>12515</v>
      </c>
      <c r="V12" s="29">
        <v>16633</v>
      </c>
      <c r="W12" s="30">
        <v>140240</v>
      </c>
      <c r="X12" s="15" t="s">
        <v>24</v>
      </c>
      <c r="Y12" s="31" t="s">
        <v>24</v>
      </c>
      <c r="Z12" s="32" t="s">
        <v>91</v>
      </c>
      <c r="AA12" s="15" t="s">
        <v>25</v>
      </c>
      <c r="AB12" s="15" t="s">
        <v>26</v>
      </c>
      <c r="AC12" s="15" t="s">
        <v>27</v>
      </c>
      <c r="AD12" s="33" t="s">
        <v>28</v>
      </c>
    </row>
    <row r="13" spans="1:31" s="51" customFormat="1" ht="24.75" customHeight="1" x14ac:dyDescent="0.2">
      <c r="A13" s="38"/>
      <c r="B13" s="39"/>
      <c r="C13" s="39"/>
      <c r="D13" s="39"/>
      <c r="E13" s="39"/>
      <c r="F13" s="39"/>
      <c r="G13" s="42" t="s">
        <v>33</v>
      </c>
      <c r="H13" s="56" t="s">
        <v>51</v>
      </c>
      <c r="I13" s="44">
        <v>2</v>
      </c>
      <c r="J13" s="57"/>
      <c r="K13" s="44">
        <f t="shared" ref="K13:W13" si="1">K11+K12</f>
        <v>32263</v>
      </c>
      <c r="L13" s="44">
        <f t="shared" si="1"/>
        <v>35842</v>
      </c>
      <c r="M13" s="44">
        <f t="shared" si="1"/>
        <v>30971</v>
      </c>
      <c r="N13" s="44">
        <f t="shared" si="1"/>
        <v>37580</v>
      </c>
      <c r="O13" s="44">
        <f t="shared" si="1"/>
        <v>10380</v>
      </c>
      <c r="P13" s="44">
        <f t="shared" si="1"/>
        <v>17652</v>
      </c>
      <c r="Q13" s="44">
        <f t="shared" si="1"/>
        <v>8605</v>
      </c>
      <c r="R13" s="44">
        <f t="shared" si="1"/>
        <v>6807</v>
      </c>
      <c r="S13" s="44">
        <f t="shared" si="1"/>
        <v>8853</v>
      </c>
      <c r="T13" s="44">
        <f t="shared" si="1"/>
        <v>17725</v>
      </c>
      <c r="U13" s="44">
        <f t="shared" si="1"/>
        <v>22895</v>
      </c>
      <c r="V13" s="44">
        <f t="shared" si="1"/>
        <v>34363</v>
      </c>
      <c r="W13" s="44">
        <f t="shared" si="1"/>
        <v>263936</v>
      </c>
      <c r="X13" s="48"/>
      <c r="Y13" s="48"/>
      <c r="Z13" s="47"/>
      <c r="AA13" s="47"/>
      <c r="AB13" s="47"/>
      <c r="AC13" s="47"/>
      <c r="AD13" s="49"/>
      <c r="AE13" s="50"/>
    </row>
    <row r="14" spans="1:31" ht="157.5" customHeight="1" x14ac:dyDescent="0.2">
      <c r="A14" s="22">
        <v>6</v>
      </c>
      <c r="B14" s="23" t="s">
        <v>52</v>
      </c>
      <c r="C14" s="35" t="s">
        <v>53</v>
      </c>
      <c r="D14" s="35" t="s">
        <v>20</v>
      </c>
      <c r="E14" s="35" t="s">
        <v>52</v>
      </c>
      <c r="F14" s="25" t="s">
        <v>31</v>
      </c>
      <c r="G14" s="25" t="s">
        <v>54</v>
      </c>
      <c r="H14" s="104" t="s">
        <v>94</v>
      </c>
      <c r="I14" s="26" t="s">
        <v>55</v>
      </c>
      <c r="J14" s="52" t="s">
        <v>40</v>
      </c>
      <c r="K14" s="29">
        <v>10496</v>
      </c>
      <c r="L14" s="29">
        <v>13803</v>
      </c>
      <c r="M14" s="29">
        <v>1600</v>
      </c>
      <c r="N14" s="29">
        <v>16349</v>
      </c>
      <c r="O14" s="29">
        <v>0</v>
      </c>
      <c r="P14" s="29">
        <v>6568</v>
      </c>
      <c r="Q14" s="37">
        <v>3741</v>
      </c>
      <c r="R14" s="29">
        <v>1954</v>
      </c>
      <c r="S14" s="29">
        <v>1953</v>
      </c>
      <c r="T14" s="29">
        <v>6594</v>
      </c>
      <c r="U14" s="29">
        <v>10079</v>
      </c>
      <c r="V14" s="29">
        <v>15092</v>
      </c>
      <c r="W14" s="30">
        <v>88229</v>
      </c>
      <c r="X14" s="15" t="s">
        <v>24</v>
      </c>
      <c r="Y14" s="31" t="s">
        <v>24</v>
      </c>
      <c r="Z14" s="32" t="s">
        <v>91</v>
      </c>
      <c r="AA14" s="15" t="s">
        <v>25</v>
      </c>
      <c r="AB14" s="15" t="s">
        <v>26</v>
      </c>
      <c r="AC14" s="15" t="s">
        <v>27</v>
      </c>
      <c r="AD14" s="33" t="s">
        <v>28</v>
      </c>
    </row>
    <row r="15" spans="1:31" s="51" customFormat="1" ht="20.25" customHeight="1" x14ac:dyDescent="0.2">
      <c r="A15" s="58"/>
      <c r="B15" s="39"/>
      <c r="C15" s="59"/>
      <c r="D15" s="59"/>
      <c r="E15" s="59"/>
      <c r="F15" s="41"/>
      <c r="G15" s="42" t="s">
        <v>33</v>
      </c>
      <c r="H15" s="43" t="s">
        <v>56</v>
      </c>
      <c r="I15" s="46">
        <v>1</v>
      </c>
      <c r="J15" s="57"/>
      <c r="K15" s="46">
        <f>K14</f>
        <v>10496</v>
      </c>
      <c r="L15" s="46">
        <f t="shared" ref="L15:V15" si="2">L14</f>
        <v>13803</v>
      </c>
      <c r="M15" s="46">
        <f t="shared" si="2"/>
        <v>1600</v>
      </c>
      <c r="N15" s="46">
        <f t="shared" si="2"/>
        <v>16349</v>
      </c>
      <c r="O15" s="46">
        <f t="shared" si="2"/>
        <v>0</v>
      </c>
      <c r="P15" s="46">
        <f t="shared" si="2"/>
        <v>6568</v>
      </c>
      <c r="Q15" s="46">
        <f t="shared" si="2"/>
        <v>3741</v>
      </c>
      <c r="R15" s="46">
        <f t="shared" si="2"/>
        <v>1954</v>
      </c>
      <c r="S15" s="46">
        <f t="shared" si="2"/>
        <v>1953</v>
      </c>
      <c r="T15" s="46">
        <f t="shared" si="2"/>
        <v>6594</v>
      </c>
      <c r="U15" s="46">
        <f t="shared" si="2"/>
        <v>10079</v>
      </c>
      <c r="V15" s="46">
        <f t="shared" si="2"/>
        <v>15092</v>
      </c>
      <c r="W15" s="46">
        <f>W14</f>
        <v>88229</v>
      </c>
      <c r="X15" s="48"/>
      <c r="Y15" s="48"/>
      <c r="Z15" s="47"/>
      <c r="AA15" s="47"/>
      <c r="AB15" s="47"/>
      <c r="AC15" s="47"/>
      <c r="AD15" s="49"/>
      <c r="AE15" s="50"/>
    </row>
    <row r="16" spans="1:31" ht="161.25" customHeight="1" x14ac:dyDescent="0.2">
      <c r="A16" s="22">
        <v>7</v>
      </c>
      <c r="B16" s="23" t="s">
        <v>52</v>
      </c>
      <c r="C16" s="35" t="s">
        <v>57</v>
      </c>
      <c r="D16" s="35" t="s">
        <v>20</v>
      </c>
      <c r="E16" s="35" t="s">
        <v>52</v>
      </c>
      <c r="F16" s="25" t="s">
        <v>58</v>
      </c>
      <c r="G16" s="25" t="s">
        <v>59</v>
      </c>
      <c r="H16" s="103" t="s">
        <v>93</v>
      </c>
      <c r="I16" s="26" t="s">
        <v>60</v>
      </c>
      <c r="J16" s="52" t="s">
        <v>40</v>
      </c>
      <c r="K16" s="29">
        <v>4190</v>
      </c>
      <c r="L16" s="29">
        <v>3339</v>
      </c>
      <c r="M16" s="29">
        <v>1467</v>
      </c>
      <c r="N16" s="29">
        <v>1467</v>
      </c>
      <c r="O16" s="29">
        <v>1005</v>
      </c>
      <c r="P16" s="29">
        <v>999</v>
      </c>
      <c r="Q16" s="29">
        <v>272</v>
      </c>
      <c r="R16" s="29">
        <v>272</v>
      </c>
      <c r="S16" s="29">
        <v>1397</v>
      </c>
      <c r="T16" s="29">
        <v>1396</v>
      </c>
      <c r="U16" s="29">
        <v>1397</v>
      </c>
      <c r="V16" s="29">
        <v>13967</v>
      </c>
      <c r="W16" s="30">
        <v>18597</v>
      </c>
      <c r="X16" s="15" t="s">
        <v>24</v>
      </c>
      <c r="Y16" s="31" t="s">
        <v>24</v>
      </c>
      <c r="Z16" s="32" t="s">
        <v>91</v>
      </c>
      <c r="AA16" s="15" t="s">
        <v>25</v>
      </c>
      <c r="AB16" s="15" t="s">
        <v>26</v>
      </c>
      <c r="AC16" s="15" t="s">
        <v>27</v>
      </c>
      <c r="AD16" s="33" t="s">
        <v>28</v>
      </c>
    </row>
    <row r="17" spans="1:31" ht="182.25" customHeight="1" x14ac:dyDescent="0.2">
      <c r="A17" s="22">
        <v>8</v>
      </c>
      <c r="B17" s="23" t="s">
        <v>61</v>
      </c>
      <c r="C17" s="35" t="s">
        <v>62</v>
      </c>
      <c r="D17" s="60" t="s">
        <v>20</v>
      </c>
      <c r="E17" s="23" t="s">
        <v>61</v>
      </c>
      <c r="F17" s="36" t="s">
        <v>63</v>
      </c>
      <c r="G17" s="25" t="s">
        <v>32</v>
      </c>
      <c r="H17" s="103" t="s">
        <v>101</v>
      </c>
      <c r="I17" s="26" t="s">
        <v>64</v>
      </c>
      <c r="J17" s="52" t="s">
        <v>40</v>
      </c>
      <c r="K17" s="102">
        <v>3397</v>
      </c>
      <c r="L17" s="102">
        <v>3398</v>
      </c>
      <c r="M17" s="29">
        <v>3419</v>
      </c>
      <c r="N17" s="29">
        <v>3419</v>
      </c>
      <c r="O17" s="29">
        <v>3317</v>
      </c>
      <c r="P17" s="29">
        <v>3317</v>
      </c>
      <c r="Q17" s="29">
        <v>1438</v>
      </c>
      <c r="R17" s="29">
        <v>1438</v>
      </c>
      <c r="S17" s="29">
        <v>3193</v>
      </c>
      <c r="T17" s="29">
        <v>3193</v>
      </c>
      <c r="U17" s="29">
        <v>3250</v>
      </c>
      <c r="V17" s="29">
        <v>3249</v>
      </c>
      <c r="W17" s="30">
        <f t="shared" ref="W17" si="3">SUM(K17:V17)</f>
        <v>36028</v>
      </c>
      <c r="X17" s="15" t="s">
        <v>24</v>
      </c>
      <c r="Y17" s="31" t="s">
        <v>24</v>
      </c>
      <c r="Z17" s="32" t="s">
        <v>91</v>
      </c>
      <c r="AA17" s="15" t="s">
        <v>25</v>
      </c>
      <c r="AB17" s="15" t="s">
        <v>26</v>
      </c>
      <c r="AC17" s="15" t="s">
        <v>27</v>
      </c>
      <c r="AD17" s="33" t="s">
        <v>28</v>
      </c>
      <c r="AE17" s="61"/>
    </row>
    <row r="18" spans="1:31" s="51" customFormat="1" ht="25.5" customHeight="1" x14ac:dyDescent="0.2">
      <c r="A18" s="38"/>
      <c r="B18" s="39"/>
      <c r="C18" s="59"/>
      <c r="D18" s="59"/>
      <c r="E18" s="59"/>
      <c r="F18" s="39"/>
      <c r="G18" s="56" t="s">
        <v>33</v>
      </c>
      <c r="H18" s="56" t="s">
        <v>65</v>
      </c>
      <c r="I18" s="46">
        <v>2</v>
      </c>
      <c r="J18" s="57"/>
      <c r="K18" s="46">
        <f>K16+K17</f>
        <v>7587</v>
      </c>
      <c r="L18" s="46">
        <f t="shared" ref="L18:V18" si="4">L16+L17</f>
        <v>6737</v>
      </c>
      <c r="M18" s="46">
        <f t="shared" si="4"/>
        <v>4886</v>
      </c>
      <c r="N18" s="46">
        <f t="shared" si="4"/>
        <v>4886</v>
      </c>
      <c r="O18" s="46">
        <f t="shared" si="4"/>
        <v>4322</v>
      </c>
      <c r="P18" s="46">
        <f t="shared" si="4"/>
        <v>4316</v>
      </c>
      <c r="Q18" s="46">
        <f t="shared" si="4"/>
        <v>1710</v>
      </c>
      <c r="R18" s="46">
        <f t="shared" si="4"/>
        <v>1710</v>
      </c>
      <c r="S18" s="46">
        <f t="shared" si="4"/>
        <v>4590</v>
      </c>
      <c r="T18" s="46">
        <f t="shared" si="4"/>
        <v>4589</v>
      </c>
      <c r="U18" s="46">
        <f t="shared" si="4"/>
        <v>4647</v>
      </c>
      <c r="V18" s="46">
        <f t="shared" si="4"/>
        <v>17216</v>
      </c>
      <c r="W18" s="46">
        <f>W16+W17</f>
        <v>54625</v>
      </c>
      <c r="X18" s="48"/>
      <c r="Y18" s="48"/>
      <c r="Z18" s="47"/>
      <c r="AA18" s="47"/>
      <c r="AB18" s="47"/>
      <c r="AC18" s="75"/>
      <c r="AD18" s="49"/>
      <c r="AE18" s="71"/>
    </row>
    <row r="19" spans="1:31" s="51" customFormat="1" ht="138.75" customHeight="1" x14ac:dyDescent="0.2">
      <c r="A19" s="90">
        <v>9</v>
      </c>
      <c r="B19" s="91" t="s">
        <v>61</v>
      </c>
      <c r="C19" s="74" t="s">
        <v>62</v>
      </c>
      <c r="D19" s="92" t="s">
        <v>20</v>
      </c>
      <c r="E19" s="91" t="s">
        <v>61</v>
      </c>
      <c r="F19" s="93" t="s">
        <v>66</v>
      </c>
      <c r="G19" s="94" t="s">
        <v>67</v>
      </c>
      <c r="H19" s="95" t="s">
        <v>102</v>
      </c>
      <c r="I19" s="96" t="s">
        <v>68</v>
      </c>
      <c r="J19" s="93">
        <v>987</v>
      </c>
      <c r="K19" s="72">
        <v>380788</v>
      </c>
      <c r="L19" s="72">
        <v>284620</v>
      </c>
      <c r="M19" s="72">
        <v>248598</v>
      </c>
      <c r="N19" s="72">
        <v>156878</v>
      </c>
      <c r="O19" s="72">
        <v>98279</v>
      </c>
      <c r="P19" s="72">
        <v>15069</v>
      </c>
      <c r="Q19" s="72">
        <v>14447</v>
      </c>
      <c r="R19" s="72">
        <v>14511</v>
      </c>
      <c r="S19" s="72">
        <v>64380</v>
      </c>
      <c r="T19" s="72">
        <v>139957</v>
      </c>
      <c r="U19" s="72">
        <v>215741</v>
      </c>
      <c r="V19" s="72">
        <v>284091</v>
      </c>
      <c r="W19" s="97">
        <f>SUM(K19:V19)</f>
        <v>1917359</v>
      </c>
      <c r="X19" s="98" t="s">
        <v>24</v>
      </c>
      <c r="Y19" s="99" t="s">
        <v>24</v>
      </c>
      <c r="Z19" s="98" t="s">
        <v>91</v>
      </c>
      <c r="AA19" s="98" t="s">
        <v>25</v>
      </c>
      <c r="AB19" s="98" t="s">
        <v>26</v>
      </c>
      <c r="AC19" s="98" t="s">
        <v>27</v>
      </c>
      <c r="AD19" s="100" t="s">
        <v>28</v>
      </c>
      <c r="AE19" s="71"/>
    </row>
    <row r="20" spans="1:31" s="51" customFormat="1" ht="30" customHeight="1" x14ac:dyDescent="0.2">
      <c r="A20" s="62"/>
      <c r="B20" s="63"/>
      <c r="C20" s="64"/>
      <c r="D20" s="64"/>
      <c r="E20" s="64"/>
      <c r="F20" s="63"/>
      <c r="G20" s="65" t="s">
        <v>33</v>
      </c>
      <c r="H20" s="65" t="s">
        <v>69</v>
      </c>
      <c r="I20" s="66">
        <v>1</v>
      </c>
      <c r="J20" s="101">
        <v>987</v>
      </c>
      <c r="K20" s="66">
        <f>K19</f>
        <v>380788</v>
      </c>
      <c r="L20" s="66">
        <f t="shared" ref="L20:W20" si="5">L19</f>
        <v>284620</v>
      </c>
      <c r="M20" s="66">
        <f t="shared" si="5"/>
        <v>248598</v>
      </c>
      <c r="N20" s="66">
        <f t="shared" si="5"/>
        <v>156878</v>
      </c>
      <c r="O20" s="66">
        <f t="shared" si="5"/>
        <v>98279</v>
      </c>
      <c r="P20" s="66">
        <f t="shared" si="5"/>
        <v>15069</v>
      </c>
      <c r="Q20" s="66">
        <f t="shared" si="5"/>
        <v>14447</v>
      </c>
      <c r="R20" s="66">
        <f t="shared" si="5"/>
        <v>14511</v>
      </c>
      <c r="S20" s="66">
        <f t="shared" si="5"/>
        <v>64380</v>
      </c>
      <c r="T20" s="66">
        <f t="shared" si="5"/>
        <v>139957</v>
      </c>
      <c r="U20" s="66">
        <f t="shared" si="5"/>
        <v>215741</v>
      </c>
      <c r="V20" s="66">
        <f t="shared" si="5"/>
        <v>284091</v>
      </c>
      <c r="W20" s="66">
        <f t="shared" si="5"/>
        <v>1917359</v>
      </c>
      <c r="X20" s="67"/>
      <c r="Y20" s="67"/>
      <c r="Z20" s="68"/>
      <c r="AA20" s="68"/>
      <c r="AB20" s="68"/>
      <c r="AC20" s="69"/>
      <c r="AD20" s="70"/>
      <c r="AE20" s="71"/>
    </row>
    <row r="21" spans="1:31" ht="150" customHeight="1" x14ac:dyDescent="0.2">
      <c r="A21" s="115">
        <v>10</v>
      </c>
      <c r="B21" s="116" t="s">
        <v>29</v>
      </c>
      <c r="C21" s="117" t="s">
        <v>30</v>
      </c>
      <c r="D21" s="60" t="s">
        <v>20</v>
      </c>
      <c r="E21" s="60" t="s">
        <v>29</v>
      </c>
      <c r="F21" s="118" t="s">
        <v>70</v>
      </c>
      <c r="G21" s="118" t="s">
        <v>32</v>
      </c>
      <c r="H21" s="119" t="s">
        <v>103</v>
      </c>
      <c r="I21" s="120" t="s">
        <v>71</v>
      </c>
      <c r="J21" s="121" t="s">
        <v>40</v>
      </c>
      <c r="K21" s="84">
        <v>45</v>
      </c>
      <c r="L21" s="84">
        <v>45</v>
      </c>
      <c r="M21" s="84">
        <v>86</v>
      </c>
      <c r="N21" s="84">
        <v>87</v>
      </c>
      <c r="O21" s="84">
        <v>105</v>
      </c>
      <c r="P21" s="84">
        <v>105</v>
      </c>
      <c r="Q21" s="84">
        <v>100</v>
      </c>
      <c r="R21" s="84">
        <v>100</v>
      </c>
      <c r="S21" s="84">
        <v>105</v>
      </c>
      <c r="T21" s="84">
        <v>105</v>
      </c>
      <c r="U21" s="84">
        <v>110</v>
      </c>
      <c r="V21" s="84">
        <v>105</v>
      </c>
      <c r="W21" s="88">
        <f t="shared" ref="W21:W22" si="6">SUM(K21:V21)</f>
        <v>1098</v>
      </c>
      <c r="X21" s="15" t="s">
        <v>24</v>
      </c>
      <c r="Y21" s="31" t="s">
        <v>24</v>
      </c>
      <c r="Z21" s="32" t="s">
        <v>91</v>
      </c>
      <c r="AA21" s="15" t="s">
        <v>25</v>
      </c>
      <c r="AB21" s="15" t="s">
        <v>26</v>
      </c>
      <c r="AC21" s="15" t="s">
        <v>27</v>
      </c>
      <c r="AD21" s="73" t="s">
        <v>28</v>
      </c>
    </row>
    <row r="22" spans="1:31" ht="66.75" hidden="1" customHeight="1" x14ac:dyDescent="0.2">
      <c r="A22" s="115"/>
      <c r="B22" s="116"/>
      <c r="C22" s="117"/>
      <c r="D22" s="74"/>
      <c r="E22" s="74"/>
      <c r="F22" s="118"/>
      <c r="G22" s="118"/>
      <c r="H22" s="119"/>
      <c r="I22" s="120"/>
      <c r="J22" s="121"/>
      <c r="K22" s="84">
        <v>45</v>
      </c>
      <c r="L22" s="84">
        <v>45</v>
      </c>
      <c r="M22" s="84">
        <v>86</v>
      </c>
      <c r="N22" s="84">
        <v>87</v>
      </c>
      <c r="O22" s="84">
        <v>105</v>
      </c>
      <c r="P22" s="84">
        <v>105</v>
      </c>
      <c r="Q22" s="84">
        <v>100</v>
      </c>
      <c r="R22" s="84">
        <v>100</v>
      </c>
      <c r="S22" s="84">
        <v>105</v>
      </c>
      <c r="T22" s="84">
        <v>105</v>
      </c>
      <c r="U22" s="84">
        <v>110</v>
      </c>
      <c r="V22" s="84">
        <v>105</v>
      </c>
      <c r="W22" s="85">
        <f t="shared" si="6"/>
        <v>1098</v>
      </c>
      <c r="X22" s="15" t="s">
        <v>24</v>
      </c>
      <c r="Y22" s="31" t="s">
        <v>24</v>
      </c>
      <c r="Z22" s="32" t="s">
        <v>72</v>
      </c>
      <c r="AA22" s="15" t="s">
        <v>73</v>
      </c>
      <c r="AB22" s="15" t="s">
        <v>74</v>
      </c>
      <c r="AC22" s="15" t="s">
        <v>27</v>
      </c>
      <c r="AD22" s="33" t="s">
        <v>75</v>
      </c>
    </row>
    <row r="23" spans="1:31" s="51" customFormat="1" ht="31.5" customHeight="1" x14ac:dyDescent="0.2">
      <c r="A23" s="38"/>
      <c r="B23" s="39"/>
      <c r="C23" s="59"/>
      <c r="D23" s="59"/>
      <c r="E23" s="59"/>
      <c r="F23" s="39"/>
      <c r="G23" s="56" t="s">
        <v>33</v>
      </c>
      <c r="H23" s="56" t="s">
        <v>76</v>
      </c>
      <c r="I23" s="46">
        <v>1</v>
      </c>
      <c r="J23" s="57"/>
      <c r="K23" s="42">
        <f>K21</f>
        <v>45</v>
      </c>
      <c r="L23" s="42">
        <f t="shared" ref="L23:V23" si="7">L21</f>
        <v>45</v>
      </c>
      <c r="M23" s="42">
        <f t="shared" si="7"/>
        <v>86</v>
      </c>
      <c r="N23" s="42">
        <f t="shared" si="7"/>
        <v>87</v>
      </c>
      <c r="O23" s="42">
        <f t="shared" si="7"/>
        <v>105</v>
      </c>
      <c r="P23" s="42">
        <f t="shared" si="7"/>
        <v>105</v>
      </c>
      <c r="Q23" s="42">
        <f t="shared" si="7"/>
        <v>100</v>
      </c>
      <c r="R23" s="42">
        <f t="shared" si="7"/>
        <v>100</v>
      </c>
      <c r="S23" s="42">
        <f t="shared" si="7"/>
        <v>105</v>
      </c>
      <c r="T23" s="42">
        <f t="shared" si="7"/>
        <v>105</v>
      </c>
      <c r="U23" s="42">
        <f t="shared" si="7"/>
        <v>110</v>
      </c>
      <c r="V23" s="42">
        <f t="shared" si="7"/>
        <v>105</v>
      </c>
      <c r="W23" s="46">
        <f>SUM(W21)</f>
        <v>1098</v>
      </c>
      <c r="X23" s="48"/>
      <c r="Y23" s="48"/>
      <c r="Z23" s="47"/>
      <c r="AA23" s="47"/>
      <c r="AB23" s="47"/>
      <c r="AC23" s="75"/>
      <c r="AD23" s="49"/>
    </row>
    <row r="24" spans="1:31" s="77" customFormat="1" ht="33.75" customHeight="1" x14ac:dyDescent="0.2">
      <c r="A24" s="113" t="s">
        <v>77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76">
        <f>K10+K13+K15+K18+K20+K23</f>
        <v>614413</v>
      </c>
      <c r="L24" s="76">
        <f t="shared" ref="L24:W24" si="8">L10+L13+L15+L18+L20+L23</f>
        <v>500311</v>
      </c>
      <c r="M24" s="76">
        <f t="shared" si="8"/>
        <v>414800</v>
      </c>
      <c r="N24" s="76">
        <f t="shared" si="8"/>
        <v>283872</v>
      </c>
      <c r="O24" s="76">
        <f t="shared" si="8"/>
        <v>153617</v>
      </c>
      <c r="P24" s="76">
        <f t="shared" si="8"/>
        <v>46331</v>
      </c>
      <c r="Q24" s="76">
        <f t="shared" si="8"/>
        <v>29293</v>
      </c>
      <c r="R24" s="76">
        <f t="shared" si="8"/>
        <v>25639</v>
      </c>
      <c r="S24" s="76">
        <f t="shared" si="8"/>
        <v>88491</v>
      </c>
      <c r="T24" s="76">
        <f t="shared" si="8"/>
        <v>250936</v>
      </c>
      <c r="U24" s="76">
        <f t="shared" si="8"/>
        <v>373238</v>
      </c>
      <c r="V24" s="76">
        <f t="shared" si="8"/>
        <v>518185</v>
      </c>
      <c r="W24" s="76">
        <f t="shared" si="8"/>
        <v>3286555</v>
      </c>
    </row>
    <row r="25" spans="1:31" ht="64.5" customHeight="1" x14ac:dyDescent="0.2"/>
  </sheetData>
  <mergeCells count="13">
    <mergeCell ref="X4:AD4"/>
    <mergeCell ref="AA1:AE1"/>
    <mergeCell ref="A3:AD3"/>
    <mergeCell ref="A24:J24"/>
    <mergeCell ref="K5:V5"/>
    <mergeCell ref="A21:A22"/>
    <mergeCell ref="B21:B22"/>
    <mergeCell ref="C21:C22"/>
    <mergeCell ref="F21:F22"/>
    <mergeCell ref="G21:G22"/>
    <mergeCell ref="H21:H22"/>
    <mergeCell ref="I21:I22"/>
    <mergeCell ref="J21:J22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8" scale="53" fitToHeight="0" orientation="landscape" useFirstPageNumber="1" horizontalDpi="300" verticalDpi="300" r:id="rId1"/>
  <headerFooter>
    <oddFooter>&amp;CStrona &amp;P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obiektów zamawiającego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Ania Szadkowska</cp:lastModifiedBy>
  <cp:revision>1</cp:revision>
  <cp:lastPrinted>2020-03-13T13:00:21Z</cp:lastPrinted>
  <dcterms:created xsi:type="dcterms:W3CDTF">2013-10-01T16:40:41Z</dcterms:created>
  <dcterms:modified xsi:type="dcterms:W3CDTF">2020-03-13T13:09:18Z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